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7.TRANSPARENCIA\1.MUNICIPAL\PT-INF-INIC\"/>
    </mc:Choice>
  </mc:AlternateContent>
  <bookViews>
    <workbookView xWindow="0" yWindow="0" windowWidth="20490" windowHeight="7755" activeTab="2"/>
  </bookViews>
  <sheets>
    <sheet name="C" sheetId="7" r:id="rId1"/>
    <sheet name="AD" sheetId="20" r:id="rId2"/>
    <sheet name="19" sheetId="21" r:id="rId3"/>
    <sheet name="20.1" sheetId="35" r:id="rId4"/>
    <sheet name="20.2" sheetId="38" r:id="rId5"/>
    <sheet name="20.3" sheetId="39" r:id="rId6"/>
    <sheet name="21" sheetId="23" r:id="rId7"/>
    <sheet name="22" sheetId="24" r:id="rId8"/>
    <sheet name="23" sheetId="25" r:id="rId9"/>
  </sheets>
  <definedNames>
    <definedName name="_xlnm.Print_Area" localSheetId="2">'19'!$A$2:$D$31</definedName>
    <definedName name="_xlnm.Print_Titles" localSheetId="4">'20.2'!$1:$8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9" l="1"/>
  <c r="L193" i="38"/>
  <c r="K193" i="38"/>
  <c r="I193" i="38"/>
  <c r="I192" i="38" s="1"/>
  <c r="H193" i="38"/>
  <c r="G193" i="38"/>
  <c r="G192" i="38" s="1"/>
  <c r="E193" i="38"/>
  <c r="L192" i="38"/>
  <c r="K192" i="38"/>
  <c r="H192" i="38"/>
  <c r="L191" i="38"/>
  <c r="K191" i="38"/>
  <c r="J191" i="38"/>
  <c r="J190" i="38" s="1"/>
  <c r="I191" i="38"/>
  <c r="H191" i="38"/>
  <c r="H190" i="38" s="1"/>
  <c r="G191" i="38"/>
  <c r="G190" i="38" s="1"/>
  <c r="E191" i="38"/>
  <c r="L190" i="38"/>
  <c r="K190" i="38"/>
  <c r="I190" i="38"/>
  <c r="L189" i="38"/>
  <c r="K189" i="38"/>
  <c r="I189" i="38"/>
  <c r="I188" i="38" s="1"/>
  <c r="H189" i="38"/>
  <c r="H188" i="38" s="1"/>
  <c r="G189" i="38"/>
  <c r="J189" i="38" s="1"/>
  <c r="E189" i="38"/>
  <c r="L188" i="38"/>
  <c r="K188" i="38"/>
  <c r="J188" i="38"/>
  <c r="G188" i="38"/>
  <c r="L187" i="38"/>
  <c r="K187" i="38"/>
  <c r="I187" i="38"/>
  <c r="H187" i="38"/>
  <c r="J187" i="38" s="1"/>
  <c r="G187" i="38"/>
  <c r="E187" i="38"/>
  <c r="L186" i="38"/>
  <c r="K186" i="38"/>
  <c r="I186" i="38"/>
  <c r="I185" i="38" s="1"/>
  <c r="H186" i="38"/>
  <c r="H185" i="38" s="1"/>
  <c r="G186" i="38"/>
  <c r="J186" i="38" s="1"/>
  <c r="E186" i="38"/>
  <c r="L185" i="38"/>
  <c r="K185" i="38"/>
  <c r="J185" i="38"/>
  <c r="G185" i="38"/>
  <c r="L184" i="38"/>
  <c r="K184" i="38"/>
  <c r="I184" i="38"/>
  <c r="H184" i="38"/>
  <c r="J184" i="38" s="1"/>
  <c r="G184" i="38"/>
  <c r="E184" i="38"/>
  <c r="L183" i="38"/>
  <c r="K183" i="38"/>
  <c r="I183" i="38"/>
  <c r="H183" i="38"/>
  <c r="G183" i="38"/>
  <c r="J183" i="38" s="1"/>
  <c r="E183" i="38"/>
  <c r="L182" i="38"/>
  <c r="K182" i="38"/>
  <c r="J182" i="38"/>
  <c r="I182" i="38"/>
  <c r="H182" i="38"/>
  <c r="G182" i="38"/>
  <c r="E182" i="38"/>
  <c r="L181" i="38"/>
  <c r="K181" i="38"/>
  <c r="I181" i="38"/>
  <c r="J181" i="38" s="1"/>
  <c r="H181" i="38"/>
  <c r="G181" i="38"/>
  <c r="E181" i="38"/>
  <c r="L180" i="38"/>
  <c r="K180" i="38"/>
  <c r="I180" i="38"/>
  <c r="H180" i="38"/>
  <c r="J180" i="38" s="1"/>
  <c r="G180" i="38"/>
  <c r="E180" i="38"/>
  <c r="L179" i="38"/>
  <c r="K179" i="38"/>
  <c r="I179" i="38"/>
  <c r="H179" i="38"/>
  <c r="G179" i="38"/>
  <c r="E179" i="38"/>
  <c r="L178" i="38"/>
  <c r="K178" i="38"/>
  <c r="I178" i="38"/>
  <c r="H178" i="38"/>
  <c r="G178" i="38"/>
  <c r="J178" i="38" s="1"/>
  <c r="E178" i="38"/>
  <c r="L177" i="38"/>
  <c r="K177" i="38"/>
  <c r="J177" i="38"/>
  <c r="J176" i="38" s="1"/>
  <c r="I177" i="38"/>
  <c r="H177" i="38"/>
  <c r="G177" i="38"/>
  <c r="G176" i="38" s="1"/>
  <c r="E177" i="38"/>
  <c r="L176" i="38"/>
  <c r="K176" i="38"/>
  <c r="I176" i="38"/>
  <c r="H176" i="38"/>
  <c r="L175" i="38"/>
  <c r="K175" i="38"/>
  <c r="J175" i="38"/>
  <c r="I175" i="38"/>
  <c r="H175" i="38"/>
  <c r="G175" i="38"/>
  <c r="E175" i="38"/>
  <c r="L174" i="38"/>
  <c r="K174" i="38"/>
  <c r="I174" i="38"/>
  <c r="J174" i="38" s="1"/>
  <c r="H174" i="38"/>
  <c r="G174" i="38"/>
  <c r="E174" i="38"/>
  <c r="L173" i="38"/>
  <c r="K173" i="38"/>
  <c r="I173" i="38"/>
  <c r="H173" i="38"/>
  <c r="J173" i="38" s="1"/>
  <c r="J172" i="38" s="1"/>
  <c r="G173" i="38"/>
  <c r="E173" i="38"/>
  <c r="L172" i="38"/>
  <c r="K172" i="38"/>
  <c r="I172" i="38"/>
  <c r="H172" i="38"/>
  <c r="G172" i="38"/>
  <c r="L171" i="38"/>
  <c r="K171" i="38"/>
  <c r="J171" i="38"/>
  <c r="J170" i="38" s="1"/>
  <c r="I171" i="38"/>
  <c r="H171" i="38"/>
  <c r="G171" i="38"/>
  <c r="G170" i="38" s="1"/>
  <c r="E171" i="38"/>
  <c r="L170" i="38"/>
  <c r="K170" i="38"/>
  <c r="I170" i="38"/>
  <c r="H170" i="38"/>
  <c r="L169" i="38"/>
  <c r="K169" i="38"/>
  <c r="J169" i="38"/>
  <c r="I169" i="38"/>
  <c r="H169" i="38"/>
  <c r="G169" i="38"/>
  <c r="E169" i="38"/>
  <c r="L168" i="38"/>
  <c r="K168" i="38"/>
  <c r="I168" i="38"/>
  <c r="J168" i="38" s="1"/>
  <c r="J167" i="38" s="1"/>
  <c r="H168" i="38"/>
  <c r="G168" i="38"/>
  <c r="G167" i="38" s="1"/>
  <c r="E168" i="38"/>
  <c r="L167" i="38"/>
  <c r="K167" i="38"/>
  <c r="H167" i="38"/>
  <c r="L166" i="38"/>
  <c r="K166" i="38"/>
  <c r="J166" i="38"/>
  <c r="I166" i="38"/>
  <c r="H166" i="38"/>
  <c r="G166" i="38"/>
  <c r="E166" i="38"/>
  <c r="L165" i="38"/>
  <c r="K165" i="38"/>
  <c r="I165" i="38"/>
  <c r="J165" i="38" s="1"/>
  <c r="J164" i="38" s="1"/>
  <c r="H165" i="38"/>
  <c r="G165" i="38"/>
  <c r="G164" i="38" s="1"/>
  <c r="E165" i="38"/>
  <c r="L164" i="38"/>
  <c r="K164" i="38"/>
  <c r="H164" i="38"/>
  <c r="L163" i="38"/>
  <c r="K163" i="38"/>
  <c r="I163" i="38"/>
  <c r="H163" i="38"/>
  <c r="H162" i="38" s="1"/>
  <c r="G163" i="38"/>
  <c r="E163" i="38"/>
  <c r="L162" i="38"/>
  <c r="K162" i="38"/>
  <c r="I162" i="38"/>
  <c r="G162" i="38"/>
  <c r="L161" i="38"/>
  <c r="K161" i="38"/>
  <c r="I161" i="38"/>
  <c r="H161" i="38"/>
  <c r="G161" i="38"/>
  <c r="J161" i="38" s="1"/>
  <c r="E161" i="38"/>
  <c r="L160" i="38"/>
  <c r="K160" i="38"/>
  <c r="J160" i="38"/>
  <c r="I160" i="38"/>
  <c r="H160" i="38"/>
  <c r="G160" i="38"/>
  <c r="E160" i="38"/>
  <c r="L159" i="38"/>
  <c r="K159" i="38"/>
  <c r="I159" i="38"/>
  <c r="J159" i="38" s="1"/>
  <c r="H159" i="38"/>
  <c r="G159" i="38"/>
  <c r="E159" i="38"/>
  <c r="L158" i="38"/>
  <c r="K158" i="38"/>
  <c r="I158" i="38"/>
  <c r="H158" i="38"/>
  <c r="J158" i="38" s="1"/>
  <c r="G158" i="38"/>
  <c r="E158" i="38"/>
  <c r="L157" i="38"/>
  <c r="K157" i="38"/>
  <c r="I157" i="38"/>
  <c r="H157" i="38"/>
  <c r="G157" i="38"/>
  <c r="J157" i="38" s="1"/>
  <c r="E157" i="38"/>
  <c r="L156" i="38"/>
  <c r="K156" i="38"/>
  <c r="J156" i="38"/>
  <c r="I156" i="38"/>
  <c r="H156" i="38"/>
  <c r="G156" i="38"/>
  <c r="E156" i="38"/>
  <c r="L155" i="38"/>
  <c r="K155" i="38"/>
  <c r="I155" i="38"/>
  <c r="J155" i="38" s="1"/>
  <c r="H155" i="38"/>
  <c r="G155" i="38"/>
  <c r="E155" i="38"/>
  <c r="L154" i="38"/>
  <c r="K154" i="38"/>
  <c r="I154" i="38"/>
  <c r="H154" i="38"/>
  <c r="J154" i="38" s="1"/>
  <c r="G154" i="38"/>
  <c r="E154" i="38"/>
  <c r="L153" i="38"/>
  <c r="K153" i="38"/>
  <c r="I153" i="38"/>
  <c r="H153" i="38"/>
  <c r="G153" i="38"/>
  <c r="E153" i="38"/>
  <c r="L152" i="38"/>
  <c r="K152" i="38"/>
  <c r="I152" i="38"/>
  <c r="H152" i="38"/>
  <c r="J152" i="38" s="1"/>
  <c r="G152" i="38"/>
  <c r="E152" i="38"/>
  <c r="L151" i="38"/>
  <c r="K151" i="38"/>
  <c r="I151" i="38"/>
  <c r="H151" i="38"/>
  <c r="G151" i="38"/>
  <c r="J151" i="38" s="1"/>
  <c r="E151" i="38"/>
  <c r="L150" i="38"/>
  <c r="K150" i="38"/>
  <c r="J150" i="38"/>
  <c r="I150" i="38"/>
  <c r="H150" i="38"/>
  <c r="G150" i="38"/>
  <c r="E150" i="38"/>
  <c r="L149" i="38"/>
  <c r="K149" i="38"/>
  <c r="I149" i="38"/>
  <c r="H149" i="38"/>
  <c r="G149" i="38"/>
  <c r="E149" i="38"/>
  <c r="L148" i="38"/>
  <c r="K148" i="38"/>
  <c r="I148" i="38"/>
  <c r="H148" i="38"/>
  <c r="G148" i="38"/>
  <c r="J148" i="38" s="1"/>
  <c r="E148" i="38"/>
  <c r="L147" i="38"/>
  <c r="K147" i="38"/>
  <c r="J147" i="38"/>
  <c r="J146" i="38" s="1"/>
  <c r="I147" i="38"/>
  <c r="H147" i="38"/>
  <c r="G147" i="38"/>
  <c r="G146" i="38" s="1"/>
  <c r="E147" i="38"/>
  <c r="L146" i="38"/>
  <c r="K146" i="38"/>
  <c r="I146" i="38"/>
  <c r="H146" i="38"/>
  <c r="L145" i="38"/>
  <c r="K145" i="38"/>
  <c r="J145" i="38"/>
  <c r="I145" i="38"/>
  <c r="H145" i="38"/>
  <c r="G145" i="38"/>
  <c r="E145" i="38"/>
  <c r="L144" i="38"/>
  <c r="K144" i="38"/>
  <c r="I144" i="38"/>
  <c r="J144" i="38" s="1"/>
  <c r="J143" i="38" s="1"/>
  <c r="H144" i="38"/>
  <c r="G144" i="38"/>
  <c r="G143" i="38" s="1"/>
  <c r="E144" i="38"/>
  <c r="L143" i="38"/>
  <c r="K143" i="38"/>
  <c r="H143" i="38"/>
  <c r="L142" i="38"/>
  <c r="K142" i="38"/>
  <c r="J142" i="38"/>
  <c r="I142" i="38"/>
  <c r="H142" i="38"/>
  <c r="G142" i="38"/>
  <c r="E142" i="38"/>
  <c r="L141" i="38"/>
  <c r="K141" i="38"/>
  <c r="I141" i="38"/>
  <c r="J141" i="38" s="1"/>
  <c r="J140" i="38" s="1"/>
  <c r="H141" i="38"/>
  <c r="G141" i="38"/>
  <c r="G140" i="38" s="1"/>
  <c r="E141" i="38"/>
  <c r="L140" i="38"/>
  <c r="K140" i="38"/>
  <c r="H140" i="38"/>
  <c r="L139" i="38"/>
  <c r="K139" i="38"/>
  <c r="I139" i="38"/>
  <c r="H139" i="38"/>
  <c r="J139" i="38" s="1"/>
  <c r="G139" i="38"/>
  <c r="E139" i="38"/>
  <c r="L138" i="38"/>
  <c r="K138" i="38"/>
  <c r="I138" i="38"/>
  <c r="I137" i="38" s="1"/>
  <c r="H138" i="38"/>
  <c r="G138" i="38"/>
  <c r="G137" i="38" s="1"/>
  <c r="E138" i="38"/>
  <c r="L137" i="38"/>
  <c r="K137" i="38"/>
  <c r="H137" i="38"/>
  <c r="L136" i="38"/>
  <c r="K136" i="38"/>
  <c r="I136" i="38"/>
  <c r="H136" i="38"/>
  <c r="G136" i="38"/>
  <c r="J136" i="38" s="1"/>
  <c r="E136" i="38"/>
  <c r="L135" i="38"/>
  <c r="K135" i="38"/>
  <c r="J135" i="38"/>
  <c r="J134" i="38" s="1"/>
  <c r="I135" i="38"/>
  <c r="H135" i="38"/>
  <c r="G135" i="38"/>
  <c r="G134" i="38" s="1"/>
  <c r="E135" i="38"/>
  <c r="L134" i="38"/>
  <c r="K134" i="38"/>
  <c r="I134" i="38"/>
  <c r="H134" i="38"/>
  <c r="L133" i="38"/>
  <c r="K133" i="38"/>
  <c r="J133" i="38"/>
  <c r="J132" i="38" s="1"/>
  <c r="I133" i="38"/>
  <c r="H133" i="38"/>
  <c r="H132" i="38" s="1"/>
  <c r="G133" i="38"/>
  <c r="G132" i="38" s="1"/>
  <c r="E133" i="38"/>
  <c r="L132" i="38"/>
  <c r="K132" i="38"/>
  <c r="I132" i="38"/>
  <c r="L131" i="38"/>
  <c r="K131" i="38"/>
  <c r="I131" i="38"/>
  <c r="H131" i="38"/>
  <c r="G131" i="38"/>
  <c r="E131" i="38"/>
  <c r="L130" i="38"/>
  <c r="K130" i="38"/>
  <c r="I130" i="38"/>
  <c r="H130" i="38"/>
  <c r="J130" i="38" s="1"/>
  <c r="G130" i="38"/>
  <c r="E130" i="38"/>
  <c r="L129" i="38"/>
  <c r="K129" i="38"/>
  <c r="I129" i="38"/>
  <c r="I128" i="38" s="1"/>
  <c r="H129" i="38"/>
  <c r="G129" i="38"/>
  <c r="G128" i="38" s="1"/>
  <c r="E129" i="38"/>
  <c r="L128" i="38"/>
  <c r="K128" i="38"/>
  <c r="H128" i="38"/>
  <c r="L127" i="38"/>
  <c r="K127" i="38"/>
  <c r="I127" i="38"/>
  <c r="H127" i="38"/>
  <c r="G127" i="38"/>
  <c r="J127" i="38" s="1"/>
  <c r="E127" i="38"/>
  <c r="L126" i="38"/>
  <c r="K126" i="38"/>
  <c r="J126" i="38"/>
  <c r="I126" i="38"/>
  <c r="H126" i="38"/>
  <c r="G126" i="38"/>
  <c r="E126" i="38"/>
  <c r="L125" i="38"/>
  <c r="K125" i="38"/>
  <c r="I125" i="38"/>
  <c r="J125" i="38" s="1"/>
  <c r="H125" i="38"/>
  <c r="G125" i="38"/>
  <c r="E125" i="38"/>
  <c r="L124" i="38"/>
  <c r="K124" i="38"/>
  <c r="I124" i="38"/>
  <c r="H124" i="38"/>
  <c r="G124" i="38"/>
  <c r="J124" i="38" s="1"/>
  <c r="E124" i="38"/>
  <c r="L123" i="38"/>
  <c r="K123" i="38"/>
  <c r="J123" i="38"/>
  <c r="J122" i="38" s="1"/>
  <c r="I123" i="38"/>
  <c r="H123" i="38"/>
  <c r="H122" i="38" s="1"/>
  <c r="G123" i="38"/>
  <c r="G122" i="38" s="1"/>
  <c r="E123" i="38"/>
  <c r="L122" i="38"/>
  <c r="K122" i="38"/>
  <c r="I122" i="38"/>
  <c r="L121" i="38"/>
  <c r="K121" i="38"/>
  <c r="I121" i="38"/>
  <c r="I120" i="38" s="1"/>
  <c r="H121" i="38"/>
  <c r="G121" i="38"/>
  <c r="E121" i="38"/>
  <c r="L120" i="38"/>
  <c r="K120" i="38"/>
  <c r="H120" i="38"/>
  <c r="G120" i="38"/>
  <c r="L119" i="38"/>
  <c r="K119" i="38"/>
  <c r="I119" i="38"/>
  <c r="I118" i="38" s="1"/>
  <c r="H119" i="38"/>
  <c r="G119" i="38"/>
  <c r="E119" i="38"/>
  <c r="L118" i="38"/>
  <c r="K118" i="38"/>
  <c r="H118" i="38"/>
  <c r="G118" i="38"/>
  <c r="L117" i="38"/>
  <c r="K117" i="38"/>
  <c r="I117" i="38"/>
  <c r="J117" i="38" s="1"/>
  <c r="H117" i="38"/>
  <c r="G117" i="38"/>
  <c r="E117" i="38"/>
  <c r="L116" i="38"/>
  <c r="K116" i="38"/>
  <c r="I116" i="38"/>
  <c r="H116" i="38"/>
  <c r="J116" i="38" s="1"/>
  <c r="G116" i="38"/>
  <c r="E116" i="38"/>
  <c r="L115" i="38"/>
  <c r="K115" i="38"/>
  <c r="I115" i="38"/>
  <c r="I114" i="38" s="1"/>
  <c r="H115" i="38"/>
  <c r="G115" i="38"/>
  <c r="J115" i="38" s="1"/>
  <c r="E115" i="38"/>
  <c r="L114" i="38"/>
  <c r="K114" i="38"/>
  <c r="J114" i="38"/>
  <c r="H114" i="38"/>
  <c r="L113" i="38"/>
  <c r="K113" i="38"/>
  <c r="J113" i="38"/>
  <c r="I113" i="38"/>
  <c r="H113" i="38"/>
  <c r="G113" i="38"/>
  <c r="E113" i="38"/>
  <c r="L112" i="38"/>
  <c r="K112" i="38"/>
  <c r="I112" i="38"/>
  <c r="H112" i="38"/>
  <c r="G112" i="38"/>
  <c r="E112" i="38"/>
  <c r="L111" i="38"/>
  <c r="K111" i="38"/>
  <c r="I111" i="38"/>
  <c r="H111" i="38"/>
  <c r="H110" i="38" s="1"/>
  <c r="G111" i="38"/>
  <c r="J111" i="38" s="1"/>
  <c r="J110" i="38" s="1"/>
  <c r="E111" i="38"/>
  <c r="L110" i="38"/>
  <c r="K110" i="38"/>
  <c r="I110" i="38"/>
  <c r="L109" i="38"/>
  <c r="K109" i="38"/>
  <c r="I109" i="38"/>
  <c r="H109" i="38"/>
  <c r="G109" i="38"/>
  <c r="J109" i="38" s="1"/>
  <c r="E109" i="38"/>
  <c r="L108" i="38"/>
  <c r="K108" i="38"/>
  <c r="J108" i="38"/>
  <c r="I108" i="38"/>
  <c r="H108" i="38"/>
  <c r="G108" i="38"/>
  <c r="E108" i="38"/>
  <c r="L107" i="38"/>
  <c r="K107" i="38"/>
  <c r="I107" i="38"/>
  <c r="J107" i="38" s="1"/>
  <c r="H107" i="38"/>
  <c r="G107" i="38"/>
  <c r="E107" i="38"/>
  <c r="L106" i="38"/>
  <c r="K106" i="38"/>
  <c r="I106" i="38"/>
  <c r="H106" i="38"/>
  <c r="J106" i="38" s="1"/>
  <c r="G106" i="38"/>
  <c r="E106" i="38"/>
  <c r="L105" i="38"/>
  <c r="K105" i="38"/>
  <c r="I105" i="38"/>
  <c r="H105" i="38"/>
  <c r="G105" i="38"/>
  <c r="E105" i="38"/>
  <c r="L104" i="38"/>
  <c r="K104" i="38"/>
  <c r="I104" i="38"/>
  <c r="H104" i="38"/>
  <c r="J104" i="38" s="1"/>
  <c r="G104" i="38"/>
  <c r="E104" i="38"/>
  <c r="L103" i="38"/>
  <c r="K103" i="38"/>
  <c r="I103" i="38"/>
  <c r="H103" i="38"/>
  <c r="G103" i="38"/>
  <c r="J103" i="38" s="1"/>
  <c r="E103" i="38"/>
  <c r="L102" i="38"/>
  <c r="K102" i="38"/>
  <c r="J102" i="38"/>
  <c r="I102" i="38"/>
  <c r="H102" i="38"/>
  <c r="G102" i="38"/>
  <c r="E102" i="38"/>
  <c r="L101" i="38"/>
  <c r="K101" i="38"/>
  <c r="I101" i="38"/>
  <c r="H101" i="38"/>
  <c r="G101" i="38"/>
  <c r="E101" i="38"/>
  <c r="L100" i="38"/>
  <c r="K100" i="38"/>
  <c r="I100" i="38"/>
  <c r="H100" i="38"/>
  <c r="H99" i="38" s="1"/>
  <c r="G100" i="38"/>
  <c r="J100" i="38" s="1"/>
  <c r="J99" i="38" s="1"/>
  <c r="E100" i="38"/>
  <c r="L99" i="38"/>
  <c r="K99" i="38"/>
  <c r="I99" i="38"/>
  <c r="L98" i="38"/>
  <c r="K98" i="38"/>
  <c r="I98" i="38"/>
  <c r="H98" i="38"/>
  <c r="H96" i="38" s="1"/>
  <c r="G98" i="38"/>
  <c r="J98" i="38" s="1"/>
  <c r="J96" i="38" s="1"/>
  <c r="E98" i="38"/>
  <c r="L97" i="38"/>
  <c r="K97" i="38"/>
  <c r="J97" i="38"/>
  <c r="I97" i="38"/>
  <c r="H97" i="38"/>
  <c r="G97" i="38"/>
  <c r="E97" i="38"/>
  <c r="L96" i="38"/>
  <c r="K96" i="38"/>
  <c r="I96" i="38"/>
  <c r="G96" i="38"/>
  <c r="L95" i="38"/>
  <c r="K95" i="38"/>
  <c r="I95" i="38"/>
  <c r="H95" i="38"/>
  <c r="G95" i="38"/>
  <c r="E95" i="38"/>
  <c r="L94" i="38"/>
  <c r="K94" i="38"/>
  <c r="I94" i="38"/>
  <c r="H94" i="38"/>
  <c r="G94" i="38"/>
  <c r="J94" i="38" s="1"/>
  <c r="E94" i="38"/>
  <c r="L93" i="38"/>
  <c r="K93" i="38"/>
  <c r="J93" i="38"/>
  <c r="J92" i="38" s="1"/>
  <c r="I93" i="38"/>
  <c r="H93" i="38"/>
  <c r="G93" i="38"/>
  <c r="G92" i="38" s="1"/>
  <c r="E93" i="38"/>
  <c r="L92" i="38"/>
  <c r="K92" i="38"/>
  <c r="I92" i="38"/>
  <c r="H92" i="38"/>
  <c r="L91" i="38"/>
  <c r="K91" i="38"/>
  <c r="J91" i="38"/>
  <c r="I91" i="38"/>
  <c r="H91" i="38"/>
  <c r="G91" i="38"/>
  <c r="E91" i="38"/>
  <c r="L90" i="38"/>
  <c r="K90" i="38"/>
  <c r="I90" i="38"/>
  <c r="J90" i="38" s="1"/>
  <c r="H90" i="38"/>
  <c r="G90" i="38"/>
  <c r="E90" i="38"/>
  <c r="L89" i="38"/>
  <c r="K89" i="38"/>
  <c r="I89" i="38"/>
  <c r="I88" i="38" s="1"/>
  <c r="H89" i="38"/>
  <c r="J89" i="38" s="1"/>
  <c r="J88" i="38" s="1"/>
  <c r="G89" i="38"/>
  <c r="E89" i="38"/>
  <c r="L88" i="38"/>
  <c r="K88" i="38"/>
  <c r="G88" i="38"/>
  <c r="L87" i="38"/>
  <c r="K87" i="38"/>
  <c r="I87" i="38"/>
  <c r="J87" i="38" s="1"/>
  <c r="H87" i="38"/>
  <c r="G87" i="38"/>
  <c r="E87" i="38"/>
  <c r="L86" i="38"/>
  <c r="K86" i="38"/>
  <c r="I86" i="38"/>
  <c r="H86" i="38"/>
  <c r="J86" i="38" s="1"/>
  <c r="G86" i="38"/>
  <c r="E86" i="38"/>
  <c r="L85" i="38"/>
  <c r="K85" i="38"/>
  <c r="I85" i="38"/>
  <c r="H85" i="38"/>
  <c r="G85" i="38"/>
  <c r="E85" i="38"/>
  <c r="L84" i="38"/>
  <c r="K84" i="38"/>
  <c r="I84" i="38"/>
  <c r="H84" i="38"/>
  <c r="J84" i="38" s="1"/>
  <c r="G84" i="38"/>
  <c r="E84" i="38"/>
  <c r="L83" i="38"/>
  <c r="K83" i="38"/>
  <c r="I83" i="38"/>
  <c r="H83" i="38"/>
  <c r="G83" i="38"/>
  <c r="J83" i="38" s="1"/>
  <c r="E83" i="38"/>
  <c r="L82" i="38"/>
  <c r="K82" i="38"/>
  <c r="J82" i="38"/>
  <c r="I82" i="38"/>
  <c r="H82" i="38"/>
  <c r="G82" i="38"/>
  <c r="E82" i="38"/>
  <c r="L81" i="38"/>
  <c r="K81" i="38"/>
  <c r="I81" i="38"/>
  <c r="H81" i="38"/>
  <c r="G81" i="38"/>
  <c r="E81" i="38"/>
  <c r="L80" i="38"/>
  <c r="K80" i="38"/>
  <c r="I80" i="38"/>
  <c r="H80" i="38"/>
  <c r="G80" i="38"/>
  <c r="J80" i="38" s="1"/>
  <c r="E80" i="38"/>
  <c r="L79" i="38"/>
  <c r="K79" i="38"/>
  <c r="J79" i="38"/>
  <c r="J78" i="38" s="1"/>
  <c r="I79" i="38"/>
  <c r="H79" i="38"/>
  <c r="G79" i="38"/>
  <c r="G78" i="38" s="1"/>
  <c r="E79" i="38"/>
  <c r="L78" i="38"/>
  <c r="K78" i="38"/>
  <c r="I78" i="38"/>
  <c r="H78" i="38"/>
  <c r="L77" i="38"/>
  <c r="K77" i="38"/>
  <c r="J77" i="38"/>
  <c r="I77" i="38"/>
  <c r="H77" i="38"/>
  <c r="G77" i="38"/>
  <c r="E77" i="38"/>
  <c r="L76" i="38"/>
  <c r="K76" i="38"/>
  <c r="I76" i="38"/>
  <c r="J76" i="38" s="1"/>
  <c r="H76" i="38"/>
  <c r="G76" i="38"/>
  <c r="E76" i="38"/>
  <c r="L75" i="38"/>
  <c r="K75" i="38"/>
  <c r="I75" i="38"/>
  <c r="H75" i="38"/>
  <c r="J75" i="38" s="1"/>
  <c r="G75" i="38"/>
  <c r="E75" i="38"/>
  <c r="L74" i="38"/>
  <c r="K74" i="38"/>
  <c r="I74" i="38"/>
  <c r="H74" i="38"/>
  <c r="G74" i="38"/>
  <c r="J74" i="38" s="1"/>
  <c r="E74" i="38"/>
  <c r="L73" i="38"/>
  <c r="K73" i="38"/>
  <c r="J73" i="38"/>
  <c r="I73" i="38"/>
  <c r="H73" i="38"/>
  <c r="G73" i="38"/>
  <c r="E73" i="38"/>
  <c r="L72" i="38"/>
  <c r="K72" i="38"/>
  <c r="I72" i="38"/>
  <c r="J72" i="38" s="1"/>
  <c r="H72" i="38"/>
  <c r="G72" i="38"/>
  <c r="E72" i="38"/>
  <c r="L71" i="38"/>
  <c r="K71" i="38"/>
  <c r="I71" i="38"/>
  <c r="H71" i="38"/>
  <c r="J71" i="38" s="1"/>
  <c r="G71" i="38"/>
  <c r="E71" i="38"/>
  <c r="L70" i="38"/>
  <c r="K70" i="38"/>
  <c r="I70" i="38"/>
  <c r="H70" i="38"/>
  <c r="G70" i="38"/>
  <c r="E70" i="38"/>
  <c r="L69" i="38"/>
  <c r="K69" i="38"/>
  <c r="I69" i="38"/>
  <c r="H69" i="38"/>
  <c r="J69" i="38" s="1"/>
  <c r="G69" i="38"/>
  <c r="E69" i="38"/>
  <c r="L68" i="38"/>
  <c r="K68" i="38"/>
  <c r="I68" i="38"/>
  <c r="H68" i="38"/>
  <c r="G68" i="38"/>
  <c r="J68" i="38" s="1"/>
  <c r="E68" i="38"/>
  <c r="L67" i="38"/>
  <c r="K67" i="38"/>
  <c r="J67" i="38"/>
  <c r="I67" i="38"/>
  <c r="H67" i="38"/>
  <c r="G67" i="38"/>
  <c r="E67" i="38"/>
  <c r="L66" i="38"/>
  <c r="K66" i="38"/>
  <c r="I66" i="38"/>
  <c r="H66" i="38"/>
  <c r="G66" i="38"/>
  <c r="E66" i="38"/>
  <c r="L65" i="38"/>
  <c r="K65" i="38"/>
  <c r="I65" i="38"/>
  <c r="H65" i="38"/>
  <c r="H64" i="38" s="1"/>
  <c r="G65" i="38"/>
  <c r="J65" i="38" s="1"/>
  <c r="J64" i="38" s="1"/>
  <c r="E65" i="38"/>
  <c r="L64" i="38"/>
  <c r="K64" i="38"/>
  <c r="I64" i="38"/>
  <c r="L63" i="38"/>
  <c r="K63" i="38"/>
  <c r="I63" i="38"/>
  <c r="H63" i="38"/>
  <c r="G63" i="38"/>
  <c r="J63" i="38" s="1"/>
  <c r="E63" i="38"/>
  <c r="L62" i="38"/>
  <c r="K62" i="38"/>
  <c r="J62" i="38"/>
  <c r="I62" i="38"/>
  <c r="H62" i="38"/>
  <c r="G62" i="38"/>
  <c r="E62" i="38"/>
  <c r="L61" i="38"/>
  <c r="K61" i="38"/>
  <c r="I61" i="38"/>
  <c r="J61" i="38" s="1"/>
  <c r="H61" i="38"/>
  <c r="G61" i="38"/>
  <c r="E61" i="38"/>
  <c r="L60" i="38"/>
  <c r="K60" i="38"/>
  <c r="I60" i="38"/>
  <c r="H60" i="38"/>
  <c r="J60" i="38" s="1"/>
  <c r="G60" i="38"/>
  <c r="E60" i="38"/>
  <c r="L59" i="38"/>
  <c r="K59" i="38"/>
  <c r="I59" i="38"/>
  <c r="H59" i="38"/>
  <c r="G59" i="38"/>
  <c r="E59" i="38"/>
  <c r="L58" i="38"/>
  <c r="K58" i="38"/>
  <c r="I58" i="38"/>
  <c r="H58" i="38"/>
  <c r="H57" i="38" s="1"/>
  <c r="G58" i="38"/>
  <c r="E58" i="38"/>
  <c r="L57" i="38"/>
  <c r="K57" i="38"/>
  <c r="I57" i="38"/>
  <c r="G57" i="38"/>
  <c r="L56" i="38"/>
  <c r="K56" i="38"/>
  <c r="I56" i="38"/>
  <c r="H56" i="38"/>
  <c r="G56" i="38"/>
  <c r="J56" i="38" s="1"/>
  <c r="E56" i="38"/>
  <c r="L55" i="38"/>
  <c r="K55" i="38"/>
  <c r="J55" i="38"/>
  <c r="I55" i="38"/>
  <c r="H55" i="38"/>
  <c r="G55" i="38"/>
  <c r="E55" i="38"/>
  <c r="L54" i="38"/>
  <c r="K54" i="38"/>
  <c r="I54" i="38"/>
  <c r="J54" i="38" s="1"/>
  <c r="J53" i="38" s="1"/>
  <c r="H54" i="38"/>
  <c r="G54" i="38"/>
  <c r="G53" i="38" s="1"/>
  <c r="E54" i="38"/>
  <c r="L53" i="38"/>
  <c r="K53" i="38"/>
  <c r="H53" i="38"/>
  <c r="L52" i="38"/>
  <c r="K52" i="38"/>
  <c r="J52" i="38"/>
  <c r="J51" i="38" s="1"/>
  <c r="I52" i="38"/>
  <c r="H52" i="38"/>
  <c r="H51" i="38" s="1"/>
  <c r="G52" i="38"/>
  <c r="E52" i="38"/>
  <c r="L51" i="38"/>
  <c r="K51" i="38"/>
  <c r="I51" i="38"/>
  <c r="G51" i="38"/>
  <c r="L50" i="38"/>
  <c r="K50" i="38"/>
  <c r="I50" i="38"/>
  <c r="I49" i="38" s="1"/>
  <c r="H50" i="38"/>
  <c r="H49" i="38" s="1"/>
  <c r="G50" i="38"/>
  <c r="E50" i="38"/>
  <c r="L49" i="38"/>
  <c r="K49" i="38"/>
  <c r="G49" i="38"/>
  <c r="L48" i="38"/>
  <c r="K48" i="38"/>
  <c r="I48" i="38"/>
  <c r="H48" i="38"/>
  <c r="J48" i="38" s="1"/>
  <c r="G48" i="38"/>
  <c r="E48" i="38"/>
  <c r="L47" i="38"/>
  <c r="K47" i="38"/>
  <c r="I47" i="38"/>
  <c r="H47" i="38"/>
  <c r="G47" i="38"/>
  <c r="J47" i="38" s="1"/>
  <c r="E47" i="38"/>
  <c r="L46" i="38"/>
  <c r="K46" i="38"/>
  <c r="J46" i="38"/>
  <c r="I46" i="38"/>
  <c r="H46" i="38"/>
  <c r="G46" i="38"/>
  <c r="E46" i="38"/>
  <c r="L45" i="38"/>
  <c r="K45" i="38"/>
  <c r="I45" i="38"/>
  <c r="J45" i="38" s="1"/>
  <c r="J44" i="38" s="1"/>
  <c r="H45" i="38"/>
  <c r="G45" i="38"/>
  <c r="G44" i="38" s="1"/>
  <c r="E45" i="38"/>
  <c r="L44" i="38"/>
  <c r="K44" i="38"/>
  <c r="H44" i="38"/>
  <c r="L43" i="38"/>
  <c r="K43" i="38"/>
  <c r="I43" i="38"/>
  <c r="H43" i="38"/>
  <c r="J43" i="38" s="1"/>
  <c r="G43" i="38"/>
  <c r="E43" i="38"/>
  <c r="L42" i="38"/>
  <c r="K42" i="38"/>
  <c r="I42" i="38"/>
  <c r="H42" i="38"/>
  <c r="G42" i="38"/>
  <c r="J42" i="38" s="1"/>
  <c r="E42" i="38"/>
  <c r="L41" i="38"/>
  <c r="K41" i="38"/>
  <c r="J41" i="38"/>
  <c r="I41" i="38"/>
  <c r="H41" i="38"/>
  <c r="G41" i="38"/>
  <c r="E41" i="38"/>
  <c r="L40" i="38"/>
  <c r="K40" i="38"/>
  <c r="I40" i="38"/>
  <c r="H40" i="38"/>
  <c r="G40" i="38"/>
  <c r="E40" i="38"/>
  <c r="L39" i="38"/>
  <c r="K39" i="38"/>
  <c r="I39" i="38"/>
  <c r="H39" i="38"/>
  <c r="G39" i="38"/>
  <c r="J39" i="38" s="1"/>
  <c r="E39" i="38"/>
  <c r="L38" i="38"/>
  <c r="K38" i="38"/>
  <c r="J38" i="38"/>
  <c r="I38" i="38"/>
  <c r="H38" i="38"/>
  <c r="G38" i="38"/>
  <c r="E38" i="38"/>
  <c r="L37" i="38"/>
  <c r="K37" i="38"/>
  <c r="I37" i="38"/>
  <c r="J37" i="38" s="1"/>
  <c r="H37" i="38"/>
  <c r="G37" i="38"/>
  <c r="E37" i="38"/>
  <c r="L36" i="38"/>
  <c r="K36" i="38"/>
  <c r="I36" i="38"/>
  <c r="I35" i="38" s="1"/>
  <c r="H36" i="38"/>
  <c r="H35" i="38" s="1"/>
  <c r="G36" i="38"/>
  <c r="J36" i="38" s="1"/>
  <c r="E36" i="38"/>
  <c r="L35" i="38"/>
  <c r="K35" i="38"/>
  <c r="J35" i="38"/>
  <c r="L34" i="38"/>
  <c r="K34" i="38"/>
  <c r="I34" i="38"/>
  <c r="H34" i="38"/>
  <c r="J34" i="38" s="1"/>
  <c r="J33" i="38" s="1"/>
  <c r="G34" i="38"/>
  <c r="E34" i="38"/>
  <c r="L33" i="38"/>
  <c r="K33" i="38"/>
  <c r="I33" i="38"/>
  <c r="G33" i="38"/>
  <c r="L32" i="38"/>
  <c r="K32" i="38"/>
  <c r="I32" i="38"/>
  <c r="H32" i="38"/>
  <c r="G32" i="38"/>
  <c r="J32" i="38" s="1"/>
  <c r="E32" i="38"/>
  <c r="L31" i="38"/>
  <c r="K31" i="38"/>
  <c r="J31" i="38"/>
  <c r="J30" i="38" s="1"/>
  <c r="I31" i="38"/>
  <c r="H31" i="38"/>
  <c r="G31" i="38"/>
  <c r="E31" i="38"/>
  <c r="L30" i="38"/>
  <c r="K30" i="38"/>
  <c r="I30" i="38"/>
  <c r="H30" i="38"/>
  <c r="G30" i="38"/>
  <c r="L29" i="38"/>
  <c r="K29" i="38"/>
  <c r="J29" i="38"/>
  <c r="I29" i="38"/>
  <c r="H29" i="38"/>
  <c r="G29" i="38"/>
  <c r="E29" i="38"/>
  <c r="L28" i="38"/>
  <c r="K28" i="38"/>
  <c r="I28" i="38"/>
  <c r="J28" i="38" s="1"/>
  <c r="H28" i="38"/>
  <c r="G28" i="38"/>
  <c r="E28" i="38"/>
  <c r="L27" i="38"/>
  <c r="K27" i="38"/>
  <c r="I27" i="38"/>
  <c r="H27" i="38"/>
  <c r="G27" i="38"/>
  <c r="J27" i="38" s="1"/>
  <c r="E27" i="38"/>
  <c r="L26" i="38"/>
  <c r="K26" i="38"/>
  <c r="J26" i="38"/>
  <c r="J25" i="38" s="1"/>
  <c r="I26" i="38"/>
  <c r="H26" i="38"/>
  <c r="H25" i="38" s="1"/>
  <c r="G26" i="38"/>
  <c r="G25" i="38" s="1"/>
  <c r="E26" i="38"/>
  <c r="L25" i="38"/>
  <c r="K25" i="38"/>
  <c r="I25" i="38"/>
  <c r="L24" i="38"/>
  <c r="K24" i="38"/>
  <c r="I24" i="38"/>
  <c r="I23" i="38" s="1"/>
  <c r="H24" i="38"/>
  <c r="G24" i="38"/>
  <c r="E24" i="38"/>
  <c r="L23" i="38"/>
  <c r="K23" i="38"/>
  <c r="H23" i="38"/>
  <c r="G23" i="38"/>
  <c r="L22" i="38"/>
  <c r="K22" i="38"/>
  <c r="I22" i="38"/>
  <c r="J22" i="38" s="1"/>
  <c r="H22" i="38"/>
  <c r="G22" i="38"/>
  <c r="E22" i="38"/>
  <c r="L21" i="38"/>
  <c r="K21" i="38"/>
  <c r="I21" i="38"/>
  <c r="H21" i="38"/>
  <c r="G21" i="38"/>
  <c r="J21" i="38" s="1"/>
  <c r="E21" i="38"/>
  <c r="L20" i="38"/>
  <c r="K20" i="38"/>
  <c r="J20" i="38"/>
  <c r="J19" i="38" s="1"/>
  <c r="I20" i="38"/>
  <c r="H20" i="38"/>
  <c r="H19" i="38" s="1"/>
  <c r="G20" i="38"/>
  <c r="G19" i="38" s="1"/>
  <c r="E20" i="38"/>
  <c r="L19" i="38"/>
  <c r="K19" i="38"/>
  <c r="I19" i="38"/>
  <c r="L18" i="38"/>
  <c r="K18" i="38"/>
  <c r="I18" i="38"/>
  <c r="I17" i="38" s="1"/>
  <c r="H18" i="38"/>
  <c r="G18" i="38"/>
  <c r="E18" i="38"/>
  <c r="L17" i="38"/>
  <c r="K17" i="38"/>
  <c r="H17" i="38"/>
  <c r="G17" i="38"/>
  <c r="L16" i="38"/>
  <c r="K16" i="38"/>
  <c r="I16" i="38"/>
  <c r="I15" i="38" s="1"/>
  <c r="H16" i="38"/>
  <c r="G16" i="38"/>
  <c r="E16" i="38"/>
  <c r="L15" i="38"/>
  <c r="K15" i="38"/>
  <c r="H15" i="38"/>
  <c r="G15" i="38"/>
  <c r="L14" i="38"/>
  <c r="K14" i="38"/>
  <c r="I14" i="38"/>
  <c r="J14" i="38" s="1"/>
  <c r="J13" i="38" s="1"/>
  <c r="H14" i="38"/>
  <c r="G14" i="38"/>
  <c r="G13" i="38" s="1"/>
  <c r="E14" i="38"/>
  <c r="L13" i="38"/>
  <c r="K13" i="38"/>
  <c r="H13" i="38"/>
  <c r="C37" i="35"/>
  <c r="I13" i="38" l="1"/>
  <c r="J16" i="38"/>
  <c r="J15" i="38" s="1"/>
  <c r="I53" i="38"/>
  <c r="J119" i="38"/>
  <c r="J118" i="38" s="1"/>
  <c r="I143" i="38"/>
  <c r="I167" i="38"/>
  <c r="J193" i="38"/>
  <c r="J192" i="38" s="1"/>
  <c r="J18" i="38"/>
  <c r="J17" i="38" s="1"/>
  <c r="J24" i="38"/>
  <c r="J23" i="38" s="1"/>
  <c r="G35" i="38"/>
  <c r="I44" i="38"/>
  <c r="J58" i="38"/>
  <c r="J57" i="38" s="1"/>
  <c r="J59" i="38"/>
  <c r="G64" i="38"/>
  <c r="J70" i="38"/>
  <c r="J85" i="38"/>
  <c r="H88" i="38"/>
  <c r="G99" i="38"/>
  <c r="J105" i="38"/>
  <c r="G110" i="38"/>
  <c r="J121" i="38"/>
  <c r="J120" i="38" s="1"/>
  <c r="J131" i="38"/>
  <c r="I140" i="38"/>
  <c r="J153" i="38"/>
  <c r="J163" i="38"/>
  <c r="J162" i="38" s="1"/>
  <c r="I164" i="38"/>
  <c r="H33" i="38"/>
  <c r="J40" i="38"/>
  <c r="J50" i="38"/>
  <c r="J49" i="38" s="1"/>
  <c r="J66" i="38"/>
  <c r="J81" i="38"/>
  <c r="J95" i="38"/>
  <c r="J101" i="38"/>
  <c r="J112" i="38"/>
  <c r="G114" i="38"/>
  <c r="J129" i="38"/>
  <c r="J128" i="38" s="1"/>
  <c r="J138" i="38"/>
  <c r="J137" i="38" s="1"/>
  <c r="J149" i="38"/>
  <c r="J179" i="38"/>
  <c r="C27" i="35" l="1"/>
  <c r="C20" i="35"/>
  <c r="C10" i="35" l="1"/>
  <c r="C16" i="21"/>
  <c r="C19" i="21"/>
  <c r="C14" i="21"/>
  <c r="C9" i="21"/>
  <c r="N196" i="38" l="1"/>
  <c r="O196" i="38" s="1"/>
  <c r="M195" i="38"/>
  <c r="N195" i="38" s="1"/>
  <c r="O195" i="38" s="1"/>
  <c r="N194" i="38"/>
  <c r="O194" i="38" s="1"/>
  <c r="M193" i="38"/>
  <c r="N193" i="38" s="1"/>
  <c r="O193" i="38" s="1"/>
  <c r="N192" i="38"/>
  <c r="O192" i="38" s="1"/>
  <c r="M191" i="38"/>
  <c r="N191" i="38" s="1"/>
  <c r="O191" i="38" s="1"/>
  <c r="N190" i="38"/>
  <c r="O190" i="38" s="1"/>
  <c r="O189" i="38"/>
  <c r="N189" i="38"/>
  <c r="N188" i="38"/>
  <c r="O188" i="38" s="1"/>
  <c r="M188" i="38"/>
  <c r="O187" i="38"/>
  <c r="N187" i="38"/>
  <c r="O186" i="38"/>
  <c r="N186" i="38"/>
  <c r="O185" i="38"/>
  <c r="N185" i="38"/>
  <c r="N184" i="38"/>
  <c r="O184" i="38" s="1"/>
  <c r="O183" i="38"/>
  <c r="N183" i="38"/>
  <c r="O182" i="38"/>
  <c r="N182" i="38"/>
  <c r="N181" i="38"/>
  <c r="O181" i="38" s="1"/>
  <c r="N180" i="38"/>
  <c r="O180" i="38" s="1"/>
  <c r="O179" i="38"/>
  <c r="N179" i="38"/>
  <c r="O178" i="38"/>
  <c r="N178" i="38"/>
  <c r="M178" i="38"/>
  <c r="N177" i="38"/>
  <c r="O177" i="38" s="1"/>
  <c r="N176" i="38"/>
  <c r="O176" i="38" s="1"/>
  <c r="M175" i="38"/>
  <c r="N175" i="38" s="1"/>
  <c r="O175" i="38" s="1"/>
  <c r="O174" i="38"/>
  <c r="N174" i="38"/>
  <c r="O173" i="38"/>
  <c r="N173" i="38"/>
  <c r="M173" i="38"/>
  <c r="N172" i="38"/>
  <c r="O172" i="38" s="1"/>
  <c r="M171" i="38"/>
  <c r="N171" i="38" s="1"/>
  <c r="O171" i="38" s="1"/>
  <c r="O170" i="38"/>
  <c r="N170" i="38"/>
  <c r="N169" i="38"/>
  <c r="O169" i="38" s="1"/>
  <c r="N168" i="38"/>
  <c r="O168" i="38" s="1"/>
  <c r="M167" i="38"/>
  <c r="N167" i="38" s="1"/>
  <c r="O167" i="38" s="1"/>
  <c r="O166" i="38"/>
  <c r="N166" i="38"/>
  <c r="O165" i="38"/>
  <c r="N165" i="38"/>
  <c r="M165" i="38"/>
  <c r="N164" i="38"/>
  <c r="O164" i="38" s="1"/>
  <c r="O163" i="38"/>
  <c r="N163" i="38"/>
  <c r="O162" i="38"/>
  <c r="N162" i="38"/>
  <c r="N161" i="38"/>
  <c r="O161" i="38" s="1"/>
  <c r="N160" i="38"/>
  <c r="O160" i="38" s="1"/>
  <c r="O159" i="38"/>
  <c r="N159" i="38"/>
  <c r="O158" i="38"/>
  <c r="N158" i="38"/>
  <c r="O157" i="38"/>
  <c r="N157" i="38"/>
  <c r="N156" i="38"/>
  <c r="O156" i="38" s="1"/>
  <c r="O155" i="38"/>
  <c r="N155" i="38"/>
  <c r="O154" i="38"/>
  <c r="N154" i="38"/>
  <c r="N153" i="38"/>
  <c r="O153" i="38" s="1"/>
  <c r="N152" i="38"/>
  <c r="O152" i="38" s="1"/>
  <c r="O151" i="38"/>
  <c r="N151" i="38"/>
  <c r="O150" i="38"/>
  <c r="N150" i="38"/>
  <c r="O149" i="38"/>
  <c r="N149" i="38"/>
  <c r="N148" i="38"/>
  <c r="O148" i="38" s="1"/>
  <c r="O147" i="38"/>
  <c r="N147" i="38"/>
  <c r="O146" i="38"/>
  <c r="N146" i="38"/>
  <c r="N145" i="38"/>
  <c r="O145" i="38" s="1"/>
  <c r="M144" i="38"/>
  <c r="N144" i="38" s="1"/>
  <c r="O144" i="38" s="1"/>
  <c r="O143" i="38"/>
  <c r="N143" i="38"/>
  <c r="O142" i="38"/>
  <c r="N142" i="38"/>
  <c r="M142" i="38"/>
  <c r="O141" i="38"/>
  <c r="N141" i="38"/>
  <c r="N140" i="38"/>
  <c r="O140" i="38" s="1"/>
  <c r="M139" i="38"/>
  <c r="N139" i="38" s="1"/>
  <c r="O139" i="38" s="1"/>
  <c r="O138" i="38"/>
  <c r="N138" i="38"/>
  <c r="N137" i="38"/>
  <c r="O137" i="38" s="1"/>
  <c r="M136" i="38"/>
  <c r="N136" i="38" s="1"/>
  <c r="O136" i="38" s="1"/>
  <c r="O135" i="38"/>
  <c r="N135" i="38"/>
  <c r="O134" i="38"/>
  <c r="N134" i="38"/>
  <c r="N133" i="38"/>
  <c r="O133" i="38" s="1"/>
  <c r="M132" i="38"/>
  <c r="N132" i="38" s="1"/>
  <c r="O132" i="38" s="1"/>
  <c r="O131" i="38"/>
  <c r="N131" i="38"/>
  <c r="O130" i="38"/>
  <c r="N130" i="38"/>
  <c r="M130" i="38"/>
  <c r="O129" i="38"/>
  <c r="N129" i="38"/>
  <c r="N128" i="38"/>
  <c r="O128" i="38" s="1"/>
  <c r="O127" i="38"/>
  <c r="N127" i="38"/>
  <c r="O126" i="38"/>
  <c r="N126" i="38"/>
  <c r="M126" i="38"/>
  <c r="O125" i="38"/>
  <c r="N125" i="38"/>
  <c r="N124" i="38"/>
  <c r="O124" i="38" s="1"/>
  <c r="O123" i="38"/>
  <c r="N123" i="38"/>
  <c r="O122" i="38"/>
  <c r="N122" i="38"/>
  <c r="N121" i="38"/>
  <c r="O121" i="38" s="1"/>
  <c r="N120" i="38"/>
  <c r="O120" i="38" s="1"/>
  <c r="M119" i="38"/>
  <c r="N119" i="38" s="1"/>
  <c r="O119" i="38" s="1"/>
  <c r="O117" i="38"/>
  <c r="N117" i="38"/>
  <c r="O116" i="38"/>
  <c r="N116" i="38"/>
  <c r="M116" i="38"/>
  <c r="N115" i="38"/>
  <c r="O115" i="38" s="1"/>
  <c r="M114" i="38"/>
  <c r="N114" i="38" s="1"/>
  <c r="O114" i="38" s="1"/>
  <c r="O113" i="38"/>
  <c r="N113" i="38"/>
  <c r="O112" i="38"/>
  <c r="N112" i="38"/>
  <c r="N111" i="38"/>
  <c r="O111" i="38" s="1"/>
  <c r="M111" i="38"/>
  <c r="N110" i="38"/>
  <c r="O110" i="38" s="1"/>
  <c r="M109" i="38"/>
  <c r="N109" i="38" s="1"/>
  <c r="O109" i="38" s="1"/>
  <c r="O108" i="38"/>
  <c r="N108" i="38"/>
  <c r="O107" i="38"/>
  <c r="N107" i="38"/>
  <c r="N106" i="38"/>
  <c r="O106" i="38" s="1"/>
  <c r="O105" i="38"/>
  <c r="N105" i="38"/>
  <c r="O104" i="38"/>
  <c r="N104" i="38"/>
  <c r="N103" i="38"/>
  <c r="O103" i="38" s="1"/>
  <c r="N102" i="38"/>
  <c r="O102" i="38" s="1"/>
  <c r="O101" i="38"/>
  <c r="N101" i="38"/>
  <c r="O100" i="38"/>
  <c r="N100" i="38"/>
  <c r="O99" i="38"/>
  <c r="N99" i="38"/>
  <c r="N98" i="38"/>
  <c r="O98" i="38" s="1"/>
  <c r="M97" i="38"/>
  <c r="N97" i="38" s="1"/>
  <c r="O97" i="38" s="1"/>
  <c r="O96" i="38"/>
  <c r="N96" i="38"/>
  <c r="N95" i="38"/>
  <c r="O95" i="38" s="1"/>
  <c r="M95" i="38"/>
  <c r="N94" i="38"/>
  <c r="O94" i="38" s="1"/>
  <c r="N92" i="38"/>
  <c r="O92" i="38" s="1"/>
  <c r="M91" i="38"/>
  <c r="N91" i="38" s="1"/>
  <c r="O91" i="38" s="1"/>
  <c r="O90" i="38"/>
  <c r="N90" i="38"/>
  <c r="O88" i="38"/>
  <c r="N88" i="38"/>
  <c r="N87" i="38"/>
  <c r="O87" i="38" s="1"/>
  <c r="M86" i="38"/>
  <c r="N86" i="38" s="1"/>
  <c r="O86" i="38" s="1"/>
  <c r="O85" i="38"/>
  <c r="N85" i="38"/>
  <c r="O84" i="38"/>
  <c r="N84" i="38"/>
  <c r="N83" i="38"/>
  <c r="O83" i="38" s="1"/>
  <c r="N82" i="38"/>
  <c r="O82" i="38" s="1"/>
  <c r="O81" i="38"/>
  <c r="N81" i="38"/>
  <c r="O80" i="38"/>
  <c r="N80" i="38"/>
  <c r="N79" i="38"/>
  <c r="O79" i="38" s="1"/>
  <c r="N78" i="38"/>
  <c r="O78" i="38" s="1"/>
  <c r="O77" i="38"/>
  <c r="N77" i="38"/>
  <c r="O76" i="38"/>
  <c r="N76" i="38"/>
  <c r="M76" i="38"/>
  <c r="O75" i="38"/>
  <c r="N75" i="38"/>
  <c r="O72" i="38"/>
  <c r="N72" i="38"/>
  <c r="N71" i="38"/>
  <c r="O71" i="38" s="1"/>
  <c r="N70" i="38"/>
  <c r="O70" i="38" s="1"/>
  <c r="O69" i="38"/>
  <c r="N69" i="38"/>
  <c r="O68" i="38"/>
  <c r="N68" i="38"/>
  <c r="N67" i="38"/>
  <c r="O67" i="38" s="1"/>
  <c r="O66" i="38"/>
  <c r="N66" i="38"/>
  <c r="O65" i="38"/>
  <c r="N65" i="38"/>
  <c r="M65" i="38"/>
  <c r="N64" i="38"/>
  <c r="O64" i="38" s="1"/>
  <c r="N63" i="38"/>
  <c r="O63" i="38" s="1"/>
  <c r="O62" i="38"/>
  <c r="N62" i="38"/>
  <c r="N61" i="38"/>
  <c r="O61" i="38" s="1"/>
  <c r="O60" i="38"/>
  <c r="N60" i="38"/>
  <c r="N59" i="38"/>
  <c r="O59" i="38" s="1"/>
  <c r="M58" i="38"/>
  <c r="N58" i="38" s="1"/>
  <c r="O58" i="38" s="1"/>
  <c r="N57" i="38"/>
  <c r="O57" i="38" s="1"/>
  <c r="M56" i="38"/>
  <c r="N56" i="38" s="1"/>
  <c r="O56" i="38" s="1"/>
  <c r="N55" i="38"/>
  <c r="O55" i="38" s="1"/>
  <c r="O54" i="38"/>
  <c r="N54" i="38"/>
  <c r="O53" i="38"/>
  <c r="N53" i="38"/>
  <c r="M52" i="38"/>
  <c r="N52" i="38" s="1"/>
  <c r="O52" i="38" s="1"/>
  <c r="N51" i="38"/>
  <c r="O51" i="38" s="1"/>
  <c r="O50" i="38"/>
  <c r="N50" i="38"/>
  <c r="N49" i="38"/>
  <c r="O49" i="38" s="1"/>
  <c r="M49" i="38"/>
  <c r="N47" i="38"/>
  <c r="O47" i="38" s="1"/>
  <c r="N46" i="38"/>
  <c r="O46" i="38" s="1"/>
  <c r="N45" i="38"/>
  <c r="O45" i="38" s="1"/>
  <c r="M44" i="38"/>
  <c r="N44" i="38" s="1"/>
  <c r="O44" i="38" s="1"/>
  <c r="N43" i="38"/>
  <c r="O43" i="38" s="1"/>
  <c r="N42" i="38"/>
  <c r="O42" i="38" s="1"/>
  <c r="N41" i="38"/>
  <c r="O41" i="38" s="1"/>
  <c r="O40" i="38"/>
  <c r="N40" i="38"/>
  <c r="N39" i="38"/>
  <c r="O39" i="38" s="1"/>
  <c r="N38" i="38"/>
  <c r="O38" i="38" s="1"/>
  <c r="N37" i="38"/>
  <c r="O37" i="38" s="1"/>
  <c r="M36" i="38"/>
  <c r="N36" i="38" s="1"/>
  <c r="O36" i="38" s="1"/>
  <c r="O35" i="38"/>
  <c r="N35" i="38"/>
  <c r="M34" i="38"/>
  <c r="N34" i="38" s="1"/>
  <c r="O34" i="38" s="1"/>
  <c r="N33" i="38"/>
  <c r="O33" i="38" s="1"/>
  <c r="O32" i="38"/>
  <c r="N32" i="38"/>
  <c r="N31" i="38"/>
  <c r="O31" i="38" s="1"/>
  <c r="M31" i="38"/>
  <c r="O30" i="38"/>
  <c r="N30" i="38"/>
  <c r="M29" i="38"/>
  <c r="N29" i="38" s="1"/>
  <c r="O29" i="38" s="1"/>
  <c r="O28" i="38"/>
  <c r="N28" i="38"/>
  <c r="O27" i="38"/>
  <c r="N27" i="38"/>
  <c r="N26" i="38"/>
  <c r="O26" i="38" s="1"/>
  <c r="N25" i="38"/>
  <c r="O25" i="38" s="1"/>
  <c r="M24" i="38"/>
  <c r="N24" i="38" s="1"/>
  <c r="O24" i="38" s="1"/>
  <c r="N23" i="38"/>
  <c r="O23" i="38" s="1"/>
  <c r="N22" i="38"/>
  <c r="O22" i="38" s="1"/>
  <c r="M22" i="38"/>
  <c r="N21" i="38"/>
  <c r="O21" i="38" s="1"/>
  <c r="O20" i="38"/>
  <c r="N20" i="38"/>
  <c r="N19" i="38"/>
  <c r="O19" i="38" s="1"/>
  <c r="M18" i="38"/>
  <c r="N18" i="38" s="1"/>
  <c r="O18" i="38" s="1"/>
  <c r="N17" i="38"/>
  <c r="O17" i="38" s="1"/>
  <c r="O16" i="38"/>
  <c r="M16" i="38"/>
  <c r="N16" i="38" s="1"/>
  <c r="N15" i="38"/>
  <c r="O15" i="38" s="1"/>
  <c r="M14" i="38"/>
  <c r="N14" i="38" s="1"/>
  <c r="O14" i="38" s="1"/>
  <c r="N13" i="38"/>
  <c r="O13" i="38" s="1"/>
  <c r="O12" i="38"/>
  <c r="M12" i="38"/>
  <c r="N12" i="38" s="1"/>
  <c r="C28" i="21" l="1"/>
  <c r="C24" i="21"/>
  <c r="C22" i="21"/>
  <c r="C8" i="21" l="1"/>
</calcChain>
</file>

<file path=xl/sharedStrings.xml><?xml version="1.0" encoding="utf-8"?>
<sst xmlns="http://schemas.openxmlformats.org/spreadsheetml/2006/main" count="1184" uniqueCount="1016">
  <si>
    <t>CONCEPTO</t>
  </si>
  <si>
    <t>ESTIMADO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</si>
  <si>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</si>
  <si>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</si>
  <si>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</si>
  <si>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</si>
  <si>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</si>
  <si>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</si>
  <si>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</si>
  <si>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</t>
  </si>
  <si>
    <t>LGCG</t>
  </si>
  <si>
    <t>CONCEPTOS</t>
  </si>
  <si>
    <t>Periodicidad</t>
  </si>
  <si>
    <t>Art.27</t>
  </si>
  <si>
    <t>1. Publicación del inventario de los bienes y actualizar por lo menos cada seis meses</t>
  </si>
  <si>
    <t>Semestral</t>
  </si>
  <si>
    <t>Información Financiera Gubernamental</t>
  </si>
  <si>
    <t>48-51</t>
  </si>
  <si>
    <t>2.   Estado de Situación financiera</t>
  </si>
  <si>
    <t>Trimestral</t>
  </si>
  <si>
    <t>3.   Estado de Actividades</t>
  </si>
  <si>
    <t>4.  Estado de variación en la hacienda pública</t>
  </si>
  <si>
    <t>5.  Estado de cambios en la situación financiera</t>
  </si>
  <si>
    <t>6.  Estado de flujo de efectivo</t>
  </si>
  <si>
    <t>7.  Informe de pasivos contingentes</t>
  </si>
  <si>
    <t>8.  Notas de desgloce, memoria, gestion administrativa</t>
  </si>
  <si>
    <t>9.  Estado analítico del activo</t>
  </si>
  <si>
    <t>10.  Estado analítico de la deuda y otros pasivos</t>
  </si>
  <si>
    <t>Información presupuestaria</t>
  </si>
  <si>
    <t>11.  Estado analítico de ingresos (CE/CFF/CRI)</t>
  </si>
  <si>
    <t xml:space="preserve">                      12.   Estado analitico del ejercicio del presupuesto de egresos (CA/CE-COG/CFG-CP)</t>
  </si>
  <si>
    <t xml:space="preserve">                      13.  Endeudamiento Neto</t>
  </si>
  <si>
    <t xml:space="preserve">                      14.  Intereses de la Deuda</t>
  </si>
  <si>
    <t xml:space="preserve">                      15.  Flujo de Fondos</t>
  </si>
  <si>
    <t>Información Programatica</t>
  </si>
  <si>
    <t>16. Gasto por categoria programatica</t>
  </si>
  <si>
    <t>17. Programas y proyectos de inversion</t>
  </si>
  <si>
    <t>18. Indicadores de resultados</t>
  </si>
  <si>
    <t>Información Financiera Adicional</t>
  </si>
  <si>
    <t>61 fr.I</t>
  </si>
  <si>
    <t xml:space="preserve">              19.  Iniciativa de la Ley de Ingresos </t>
  </si>
  <si>
    <t>Anual</t>
  </si>
  <si>
    <t>61 fr.II</t>
  </si>
  <si>
    <t xml:space="preserve">              20.   Proyecto del Presupuesto de Egresos</t>
  </si>
  <si>
    <t xml:space="preserve">              21.  Ley de Ingresos y del Presupuesto de Egresos</t>
  </si>
  <si>
    <t xml:space="preserve">              22.  Calendario de Ingresos base mensual</t>
  </si>
  <si>
    <t xml:space="preserve">              23.  Calendario de Egresos base mensual </t>
  </si>
  <si>
    <t xml:space="preserve">              24.  Montos pagados por ayudas y subsidios</t>
  </si>
  <si>
    <t xml:space="preserve">              25.  Programas con recursos federales por orden de gobierno</t>
  </si>
  <si>
    <t xml:space="preserve">              26.  Relación de las cuentas bancarias productivas específicas para presentar en la Cuenta Pública, en las cuales se depositen los recursos federales transferidos / periodicidad anual</t>
  </si>
  <si>
    <t xml:space="preserve">              27. Información sobre ejercicio y destino de gastos federales</t>
  </si>
  <si>
    <t xml:space="preserve">              28. Fortalecimiento de los Municipios y de las Demarcaciones Territoriales del Distrito Federal (FORTAMUN)</t>
  </si>
  <si>
    <t xml:space="preserve">              29.  Obligaciones pagadas o garantizadas con fondos federales </t>
  </si>
  <si>
    <t xml:space="preserve">              30.  Ejercicio y destino de gasto federalizado y reintegros</t>
  </si>
  <si>
    <t xml:space="preserve">              31.  Difusión de los resultados de las evaluaciones de los recursos federales ministrados a las Entidades Federativas</t>
  </si>
  <si>
    <t>chely</t>
  </si>
  <si>
    <t>vicky</t>
  </si>
  <si>
    <t xml:space="preserve">  AYUNTAMIENTO</t>
  </si>
  <si>
    <t xml:space="preserve">  CONTRALORIA MUNICIPAL</t>
  </si>
  <si>
    <t xml:space="preserve">  TESORERIA MUNICIPAL</t>
  </si>
  <si>
    <t xml:space="preserve">  SEGURIDAD PUBLICA</t>
  </si>
  <si>
    <t xml:space="preserve">  PROTECCION CIVIL</t>
  </si>
  <si>
    <t xml:space="preserve">  TRANS Y TRANSP MPAL</t>
  </si>
  <si>
    <t xml:space="preserve">  DIRECCIÓN DE CATASTRO</t>
  </si>
  <si>
    <t xml:space="preserve">  INFORMATICA</t>
  </si>
  <si>
    <t xml:space="preserve">  SERVICIOS MUNICIPALES</t>
  </si>
  <si>
    <t xml:space="preserve">  OBRAS PUBLICAS</t>
  </si>
  <si>
    <t xml:space="preserve">  CASA DE LA CULTURA</t>
  </si>
  <si>
    <t xml:space="preserve">  JAPAC</t>
  </si>
  <si>
    <t xml:space="preserve">  DIF</t>
  </si>
  <si>
    <t>Municipio de Comonfort, Gto.</t>
  </si>
  <si>
    <t>MUNICIPIO DE COMONFORT, GTO</t>
  </si>
  <si>
    <t>ADMINISTRACION 2015 - 2018</t>
  </si>
  <si>
    <t>T o t a l</t>
  </si>
  <si>
    <t>Impuestos:</t>
  </si>
  <si>
    <t xml:space="preserve">   Impuestos sobre el patrimonio</t>
  </si>
  <si>
    <t xml:space="preserve">   Impuestos sobre la producción, el consumo y las transacciones</t>
  </si>
  <si>
    <t xml:space="preserve">   Impuestos Ecológicos</t>
  </si>
  <si>
    <t>Derechos:</t>
  </si>
  <si>
    <t xml:space="preserve">   Derechos por el uso, goce, aprovechamiento o explotación de bienes  de dominio público</t>
  </si>
  <si>
    <t xml:space="preserve">   Derechos por prestación de servicios</t>
  </si>
  <si>
    <t>Productos:</t>
  </si>
  <si>
    <t xml:space="preserve">   Productos de tipo corriente</t>
  </si>
  <si>
    <t>Aprovechamientos:</t>
  </si>
  <si>
    <t xml:space="preserve">   Aprovechamientos de tipo corriente</t>
  </si>
  <si>
    <t>Participaciones y Aportaciones:</t>
  </si>
  <si>
    <t xml:space="preserve">   Participaciones</t>
  </si>
  <si>
    <t xml:space="preserve">   Aportaciones</t>
  </si>
  <si>
    <t xml:space="preserve">   Convenios</t>
  </si>
  <si>
    <t>INVERSION PUBLICA</t>
  </si>
  <si>
    <t>DEUDA PUBLICA</t>
  </si>
  <si>
    <t>CLASIFICACION FUNCIONAL DEL GASTO</t>
  </si>
  <si>
    <t>GOBIERNO</t>
  </si>
  <si>
    <t>DESARROLLO SOCIAL</t>
  </si>
  <si>
    <t>DESARROLLO ECONOMICO</t>
  </si>
  <si>
    <t>OTRAS NO CLASIFICADAS EN FUNCIONES ANTERIORES</t>
  </si>
  <si>
    <t>CLASIFICACION ADMINISTRATIVA</t>
  </si>
  <si>
    <t>ORGANO EJECUTIVO MUNICIPAL (AYUNTAMIENTO)</t>
  </si>
  <si>
    <t>CLASIFICACION POR TIPO DE GASTO</t>
  </si>
  <si>
    <t>GASTO CORRIENTE</t>
  </si>
  <si>
    <t>GASTO DE CAPITAL</t>
  </si>
  <si>
    <t>AMORTIZACION DE LA DEUDA Y DISMINUCION DE PASIVOS</t>
  </si>
  <si>
    <t>PRIORIDADES DE GASTO</t>
  </si>
  <si>
    <t>ANUAL</t>
  </si>
  <si>
    <t>Ingresos derivados de financiamientos</t>
  </si>
  <si>
    <t>Ingreso estimado</t>
  </si>
  <si>
    <t xml:space="preserve">  Endeudamiento interno</t>
  </si>
  <si>
    <t xml:space="preserve">  Remanentes</t>
  </si>
  <si>
    <t>PRESUPUESTO GENERAL DE EGRESOS 2016</t>
  </si>
  <si>
    <t>TABULADOR DE SUELDOS</t>
  </si>
  <si>
    <t xml:space="preserve">NIVEL </t>
  </si>
  <si>
    <t>CLAVE DE PUESTO</t>
  </si>
  <si>
    <t xml:space="preserve">P U E S T O </t>
  </si>
  <si>
    <t>SUELDO</t>
  </si>
  <si>
    <t>APOYO FAMILIAR</t>
  </si>
  <si>
    <t>AYUDA BECA EDUCACION</t>
  </si>
  <si>
    <t>DIARIO</t>
  </si>
  <si>
    <t>NIVEL 1</t>
  </si>
  <si>
    <t>001</t>
  </si>
  <si>
    <t>PRESIDENTE MUNICIPAL</t>
  </si>
  <si>
    <t>NIVEL 2</t>
  </si>
  <si>
    <t>002</t>
  </si>
  <si>
    <t>SINDICO</t>
  </si>
  <si>
    <t>NIVEL 3</t>
  </si>
  <si>
    <t>003</t>
  </si>
  <si>
    <t>TESORERO MUNICIPAL</t>
  </si>
  <si>
    <t>NIVEL 4</t>
  </si>
  <si>
    <t>004</t>
  </si>
  <si>
    <t>005</t>
  </si>
  <si>
    <t>SECRETARIO DEL H. AYUNTAMIENTO</t>
  </si>
  <si>
    <t>006</t>
  </si>
  <si>
    <t>COORDINADOR  DE JURIDICO</t>
  </si>
  <si>
    <t>NIVEL 5</t>
  </si>
  <si>
    <t>007</t>
  </si>
  <si>
    <t>REGIDOR</t>
  </si>
  <si>
    <t>NIVEL 6</t>
  </si>
  <si>
    <t>008</t>
  </si>
  <si>
    <t>DIRECTOR DE DESARROLLO SOCIAL</t>
  </si>
  <si>
    <t>009</t>
  </si>
  <si>
    <t>SECRETARIO PARTICULAR DEL PRESIDENTE MUNICIPAL</t>
  </si>
  <si>
    <t>010</t>
  </si>
  <si>
    <t>CONTRALOR MUNICIPAL</t>
  </si>
  <si>
    <t>011</t>
  </si>
  <si>
    <t>DIRECTOR DE SERVICIOS MUNICIPALES</t>
  </si>
  <si>
    <t>NIVEL 7</t>
  </si>
  <si>
    <t>NIVEL 8</t>
  </si>
  <si>
    <t>013</t>
  </si>
  <si>
    <t>DIRECTOR  DE CASA DE LA CULTURA</t>
  </si>
  <si>
    <t>014</t>
  </si>
  <si>
    <t>ASESOR JURIDICO</t>
  </si>
  <si>
    <t>NIVEL 9</t>
  </si>
  <si>
    <t>015</t>
  </si>
  <si>
    <t>COORDINADOR  DE SALUD</t>
  </si>
  <si>
    <t>NIVEL 10</t>
  </si>
  <si>
    <t>016</t>
  </si>
  <si>
    <t>DIRECTOR DE CATASTRO E IMPTO A LA PROPIEDAD INMOBILIARIA</t>
  </si>
  <si>
    <t>017</t>
  </si>
  <si>
    <t>DIRECTOR DE LA COMISION MUNICIPAL DEL DEPORTE Y ATENCION A LA JUVENTUD</t>
  </si>
  <si>
    <t>018</t>
  </si>
  <si>
    <t>COORDINADOR DE COMUNICACIÓN SOCIAL</t>
  </si>
  <si>
    <t>019</t>
  </si>
  <si>
    <t>OFICIAL MAYOR</t>
  </si>
  <si>
    <t>020</t>
  </si>
  <si>
    <t>DIRECTOR DE INFORMATICA</t>
  </si>
  <si>
    <t>021</t>
  </si>
  <si>
    <t>COORDINADOR DE ACCESO A LA INFORMACION PUBLICA MUNICIPAL</t>
  </si>
  <si>
    <t>022</t>
  </si>
  <si>
    <t>DIRECTOR DESARROLLO ECONOMICO</t>
  </si>
  <si>
    <t>NIVEL 11</t>
  </si>
  <si>
    <t>023</t>
  </si>
  <si>
    <t>DIRECTOR PC</t>
  </si>
  <si>
    <t>024</t>
  </si>
  <si>
    <t>DIRECTOR DE TRANSITO Y VIALIDAD</t>
  </si>
  <si>
    <t>025</t>
  </si>
  <si>
    <t>DIRECTOR DE FISCALIZACION</t>
  </si>
  <si>
    <t>026</t>
  </si>
  <si>
    <t xml:space="preserve">DIRECTOR DE PLANEACION </t>
  </si>
  <si>
    <t>NIVEL 12</t>
  </si>
  <si>
    <t>NIVEL 13</t>
  </si>
  <si>
    <t>029</t>
  </si>
  <si>
    <t>COORDINADOR DE EDUCACION</t>
  </si>
  <si>
    <t>030</t>
  </si>
  <si>
    <t>COORDINADOR DE SECRETARIA DE AYUNTAMIENTO</t>
  </si>
  <si>
    <t>031</t>
  </si>
  <si>
    <t>SUBDIRECTOR DES.SOCIAL</t>
  </si>
  <si>
    <t>NIVEL 14</t>
  </si>
  <si>
    <t>NIVEL 15</t>
  </si>
  <si>
    <t>033</t>
  </si>
  <si>
    <t>COORDONADOR IMAM</t>
  </si>
  <si>
    <t>034</t>
  </si>
  <si>
    <t>COORDINADOR DE INGRESOS</t>
  </si>
  <si>
    <t>035</t>
  </si>
  <si>
    <t>COORDINADOR DE CONTROL Y SEGUI</t>
  </si>
  <si>
    <t>036</t>
  </si>
  <si>
    <t>COORDINADOR CONTABLE</t>
  </si>
  <si>
    <t>037</t>
  </si>
  <si>
    <t>COORDINADOR DE NOMINA</t>
  </si>
  <si>
    <t>038</t>
  </si>
  <si>
    <t>COORD DE EGRESOS Y RAMO 33</t>
  </si>
  <si>
    <t>NIVEL 16</t>
  </si>
  <si>
    <t>039</t>
  </si>
  <si>
    <t>COORDINADOR ADMINISTRATIV</t>
  </si>
  <si>
    <t>040</t>
  </si>
  <si>
    <t>COORDINADOR RURAL</t>
  </si>
  <si>
    <t>041</t>
  </si>
  <si>
    <t>SUB DIRECTOR CASA CULTURA</t>
  </si>
  <si>
    <t>042</t>
  </si>
  <si>
    <t>COORDINADOR OPERATIVO</t>
  </si>
  <si>
    <t>043</t>
  </si>
  <si>
    <t>COORDINADOR DE COMPRAS</t>
  </si>
  <si>
    <t>044</t>
  </si>
  <si>
    <t>COORD. DE BIENES Y ADMON.</t>
  </si>
  <si>
    <t>045</t>
  </si>
  <si>
    <t>AUDITOR</t>
  </si>
  <si>
    <t>056</t>
  </si>
  <si>
    <t>COORDINADOR DE PLANEACION Y PROYECTOS</t>
  </si>
  <si>
    <t>057</t>
  </si>
  <si>
    <t>COORDINADOR DE ESTADISTICAS E INFORMACION</t>
  </si>
  <si>
    <t>046</t>
  </si>
  <si>
    <t>ENCARGADO DE GALERIA MUNICIPAL</t>
  </si>
  <si>
    <t>NIVEL 17</t>
  </si>
  <si>
    <t>047</t>
  </si>
  <si>
    <t>COORDINADOR DE ECOLOGIA</t>
  </si>
  <si>
    <t>049</t>
  </si>
  <si>
    <t>COOR. DE SUPERVISORES</t>
  </si>
  <si>
    <t>050</t>
  </si>
  <si>
    <t>COORDINADOR</t>
  </si>
  <si>
    <t>051</t>
  </si>
  <si>
    <t>COORD.AT'N A LA JUVENTUD</t>
  </si>
  <si>
    <t>052</t>
  </si>
  <si>
    <t>SUPERVISOR DEL RASTRO MUNICIPAL</t>
  </si>
  <si>
    <t>053</t>
  </si>
  <si>
    <t>DELEGADO ESCOBEDO</t>
  </si>
  <si>
    <t>054</t>
  </si>
  <si>
    <t>ASISTENTE JURIDICO</t>
  </si>
  <si>
    <t>055</t>
  </si>
  <si>
    <t>COORDINADOR DE EVENTOS</t>
  </si>
  <si>
    <t>NIVEL 18</t>
  </si>
  <si>
    <t>058</t>
  </si>
  <si>
    <t>COORDINADOR DEL ARCHIVO MUNICIPAL</t>
  </si>
  <si>
    <t>NIVEL 19</t>
  </si>
  <si>
    <t>141</t>
  </si>
  <si>
    <t>AUXILIAR ADMINISTRATIVO (A)</t>
  </si>
  <si>
    <t>062</t>
  </si>
  <si>
    <t>ENCARGADO PROG. ESP.(A)</t>
  </si>
  <si>
    <t>NIVEL 20</t>
  </si>
  <si>
    <t>063</t>
  </si>
  <si>
    <t>AUXILIAR ADMINISTRATIVO (B)</t>
  </si>
  <si>
    <t>NIVEL 21</t>
  </si>
  <si>
    <t>064</t>
  </si>
  <si>
    <t>MECANICO</t>
  </si>
  <si>
    <t>066</t>
  </si>
  <si>
    <t>SUPERV. DE DESARROLLO URB</t>
  </si>
  <si>
    <t>067</t>
  </si>
  <si>
    <t>SUPERVISOR DE ECOLOGIA</t>
  </si>
  <si>
    <t>068</t>
  </si>
  <si>
    <t>ENCARGADO DE OFICINA</t>
  </si>
  <si>
    <t>069</t>
  </si>
  <si>
    <t>ENCARGADO AREA RURAL</t>
  </si>
  <si>
    <t>070</t>
  </si>
  <si>
    <t>ENC. PROGRAMAS ESPEC (B)</t>
  </si>
  <si>
    <t>071</t>
  </si>
  <si>
    <t>ENCARGADO AREA URBANA</t>
  </si>
  <si>
    <t>072</t>
  </si>
  <si>
    <t>DELEGADO NEUTLA</t>
  </si>
  <si>
    <t>073</t>
  </si>
  <si>
    <t>COORD. SERVICIOS MUNICIPA</t>
  </si>
  <si>
    <t>074</t>
  </si>
  <si>
    <t>ASISTENTE DE COORDINACION</t>
  </si>
  <si>
    <t>NIVEL 22</t>
  </si>
  <si>
    <t>075</t>
  </si>
  <si>
    <t>ASISTENTE CONTABLE</t>
  </si>
  <si>
    <t>NIVEL 23</t>
  </si>
  <si>
    <t>076</t>
  </si>
  <si>
    <t>ENCARGADO DE PRENSA</t>
  </si>
  <si>
    <t>077</t>
  </si>
  <si>
    <t>ENCAR. EDICION Y FOTOGRAF</t>
  </si>
  <si>
    <t>NIVEL 24</t>
  </si>
  <si>
    <t>078</t>
  </si>
  <si>
    <t>PROMOTOR DE SALUD</t>
  </si>
  <si>
    <t>NIVEL 25</t>
  </si>
  <si>
    <t>142</t>
  </si>
  <si>
    <t>ASISTENTE ADMINISTRATIVO A</t>
  </si>
  <si>
    <t>NIVEL 26</t>
  </si>
  <si>
    <t>080</t>
  </si>
  <si>
    <t>ASISTENTE ADMINISTRATIVO</t>
  </si>
  <si>
    <t>082</t>
  </si>
  <si>
    <t>COORD.FOMENTO DEPORTIVO</t>
  </si>
  <si>
    <t>083</t>
  </si>
  <si>
    <t>ASISTENTE TECNICO</t>
  </si>
  <si>
    <t>084</t>
  </si>
  <si>
    <t>ASISTENTE DE DIRECCION</t>
  </si>
  <si>
    <t>085</t>
  </si>
  <si>
    <t>PROMOTOR (A)</t>
  </si>
  <si>
    <t>NIVEL 27</t>
  </si>
  <si>
    <t>086</t>
  </si>
  <si>
    <t>1ER COMANDANTE</t>
  </si>
  <si>
    <t>088</t>
  </si>
  <si>
    <t>COORD. DE PREVENCION DEL DELITO</t>
  </si>
  <si>
    <t>NIVEL 28</t>
  </si>
  <si>
    <t>089</t>
  </si>
  <si>
    <t>ALCAIDES</t>
  </si>
  <si>
    <t>NIVEL 29</t>
  </si>
  <si>
    <t>091</t>
  </si>
  <si>
    <t>AUXILIAR TECNICO</t>
  </si>
  <si>
    <t>092</t>
  </si>
  <si>
    <t>2DO COMANDANTE</t>
  </si>
  <si>
    <t>NIVEL 30</t>
  </si>
  <si>
    <t>093</t>
  </si>
  <si>
    <t>SECRETARIA (A)</t>
  </si>
  <si>
    <t>094</t>
  </si>
  <si>
    <t>SUBDELEGADO ESCOBEDO</t>
  </si>
  <si>
    <t>NIVEL 31</t>
  </si>
  <si>
    <t>095</t>
  </si>
  <si>
    <t>PATRULLEROS</t>
  </si>
  <si>
    <t>096</t>
  </si>
  <si>
    <t>RADIOPERADOR</t>
  </si>
  <si>
    <t>NIVEL 32</t>
  </si>
  <si>
    <t>NIVEL 33</t>
  </si>
  <si>
    <t>099</t>
  </si>
  <si>
    <t>AGENTES</t>
  </si>
  <si>
    <t>100</t>
  </si>
  <si>
    <t>ASISTENTE DE EVENTOS</t>
  </si>
  <si>
    <t>101</t>
  </si>
  <si>
    <t>ASISTENTE DE OFICIAL MAYOR</t>
  </si>
  <si>
    <t>103</t>
  </si>
  <si>
    <t>AUX. DE RECLUTAMIENTO</t>
  </si>
  <si>
    <t>104</t>
  </si>
  <si>
    <t>AUXILIAR ADMINISTRATIVO</t>
  </si>
  <si>
    <t>105</t>
  </si>
  <si>
    <t>AUXILIAR DE CATASTRO</t>
  </si>
  <si>
    <t>106</t>
  </si>
  <si>
    <t>BRIGADISTAS</t>
  </si>
  <si>
    <t>107</t>
  </si>
  <si>
    <t>CAJERO (B)</t>
  </si>
  <si>
    <t>108</t>
  </si>
  <si>
    <t>COMODIN</t>
  </si>
  <si>
    <t>109</t>
  </si>
  <si>
    <t>CONDUCTOR (A)</t>
  </si>
  <si>
    <t>110</t>
  </si>
  <si>
    <t>COORD. DE ALUMBRADO</t>
  </si>
  <si>
    <t>112</t>
  </si>
  <si>
    <t>DELEGADO JALPILLA</t>
  </si>
  <si>
    <t>113</t>
  </si>
  <si>
    <t>INSPECTOR</t>
  </si>
  <si>
    <t>117</t>
  </si>
  <si>
    <t>SECRETARIA (B)</t>
  </si>
  <si>
    <t>NIVEL 34</t>
  </si>
  <si>
    <t>118</t>
  </si>
  <si>
    <t>CONDUCTOR (B)</t>
  </si>
  <si>
    <t>NIVEL 35</t>
  </si>
  <si>
    <t>119</t>
  </si>
  <si>
    <t>PROMOTOR (B)</t>
  </si>
  <si>
    <t>PROMOTOR DE CULTURA</t>
  </si>
  <si>
    <t>121</t>
  </si>
  <si>
    <t>AISTENTE DE EVENTOS (B)</t>
  </si>
  <si>
    <t>NIVEL 36</t>
  </si>
  <si>
    <t>122</t>
  </si>
  <si>
    <t>ENCARGADO BIBLIOTECA</t>
  </si>
  <si>
    <t>NIVEL 37</t>
  </si>
  <si>
    <t>123</t>
  </si>
  <si>
    <t>VELADOR (A)</t>
  </si>
  <si>
    <t>NIVEL 38</t>
  </si>
  <si>
    <t>124</t>
  </si>
  <si>
    <t>ENCARGADO MTTO (A)</t>
  </si>
  <si>
    <t>125</t>
  </si>
  <si>
    <t>ASISTENTE DE OFICINA (B)</t>
  </si>
  <si>
    <t>NIVEL 39</t>
  </si>
  <si>
    <t>127</t>
  </si>
  <si>
    <t>RECAUDADOR</t>
  </si>
  <si>
    <t>128</t>
  </si>
  <si>
    <t>AUX. DE ALUMBRADO (B)</t>
  </si>
  <si>
    <t>129</t>
  </si>
  <si>
    <t>AUXILIAR DE LIMPIA</t>
  </si>
  <si>
    <t>130</t>
  </si>
  <si>
    <t>CORRALERO</t>
  </si>
  <si>
    <t>131</t>
  </si>
  <si>
    <t>ENCARGADO  MTTO (B)</t>
  </si>
  <si>
    <t>132</t>
  </si>
  <si>
    <t>INTENDENTE</t>
  </si>
  <si>
    <t>133</t>
  </si>
  <si>
    <t>JARDINERO</t>
  </si>
  <si>
    <t>134</t>
  </si>
  <si>
    <t>PANTEONERO</t>
  </si>
  <si>
    <t>NIVEL 40</t>
  </si>
  <si>
    <t>135</t>
  </si>
  <si>
    <t>AUXILIAR DE BIBLIOTECA</t>
  </si>
  <si>
    <t>136</t>
  </si>
  <si>
    <t>INSPECTOR SANITARIO</t>
  </si>
  <si>
    <t>NIVEL 41</t>
  </si>
  <si>
    <t>137</t>
  </si>
  <si>
    <t>DELEGADO SORIA</t>
  </si>
  <si>
    <t>NIVEL 42</t>
  </si>
  <si>
    <t>138</t>
  </si>
  <si>
    <t>VELADOR (B)</t>
  </si>
  <si>
    <t>139</t>
  </si>
  <si>
    <t>CRONISTA</t>
  </si>
  <si>
    <t>CA-UR</t>
  </si>
  <si>
    <t>PRESUPUESTO DE EGRESOS</t>
  </si>
  <si>
    <t xml:space="preserve">    31111-0101 </t>
  </si>
  <si>
    <t xml:space="preserve">    31111-0201 </t>
  </si>
  <si>
    <t xml:space="preserve">  DESARROLLO ECONOMICO</t>
  </si>
  <si>
    <t xml:space="preserve">    31111-0301 </t>
  </si>
  <si>
    <t xml:space="preserve">    31111-0302 </t>
  </si>
  <si>
    <t xml:space="preserve">    31111-0501 </t>
  </si>
  <si>
    <t xml:space="preserve">    31111-0601 </t>
  </si>
  <si>
    <t xml:space="preserve">    31111-0701 </t>
  </si>
  <si>
    <t xml:space="preserve">  DESARROLLO SOCIAL</t>
  </si>
  <si>
    <t xml:space="preserve">    31111-0702 </t>
  </si>
  <si>
    <t xml:space="preserve">  COORD MPAL ATENC MUJ</t>
  </si>
  <si>
    <t xml:space="preserve">    31111-0801 </t>
  </si>
  <si>
    <t xml:space="preserve">    31111-0901 </t>
  </si>
  <si>
    <t xml:space="preserve">    31111-1001 </t>
  </si>
  <si>
    <t xml:space="preserve">  DIR COM MPAL DEPORTE</t>
  </si>
  <si>
    <t xml:space="preserve">    31111-1101 </t>
  </si>
  <si>
    <t xml:space="preserve">  COORD AT´N JUVENTUD</t>
  </si>
  <si>
    <t xml:space="preserve">    31111-1201 </t>
  </si>
  <si>
    <t xml:space="preserve">  COORDINACIÓN DE SALUD</t>
  </si>
  <si>
    <t xml:space="preserve">    31111-1301 </t>
  </si>
  <si>
    <t xml:space="preserve">  SRIA AYUNTAMIENTO</t>
  </si>
  <si>
    <t xml:space="preserve">    31111-1401 </t>
  </si>
  <si>
    <t xml:space="preserve">    31111-1501 </t>
  </si>
  <si>
    <t xml:space="preserve">  FISCALIZACION</t>
  </si>
  <si>
    <t xml:space="preserve">    31111-1601 </t>
  </si>
  <si>
    <t xml:space="preserve">  COORDINACION JURIDICA</t>
  </si>
  <si>
    <t xml:space="preserve">    31111-1701 </t>
  </si>
  <si>
    <t xml:space="preserve">    31111-1801 </t>
  </si>
  <si>
    <t xml:space="preserve">    31111-1901 </t>
  </si>
  <si>
    <t xml:space="preserve">  SRIA PARTICULAR</t>
  </si>
  <si>
    <t xml:space="preserve">    31111-2001 </t>
  </si>
  <si>
    <t xml:space="preserve">  COORD COMUNICACION</t>
  </si>
  <si>
    <t xml:space="preserve">    31111-2101 </t>
  </si>
  <si>
    <t xml:space="preserve">    31111-2201 </t>
  </si>
  <si>
    <t xml:space="preserve">  OFICIALIA MAYOR</t>
  </si>
  <si>
    <t xml:space="preserve">    31111-2301 </t>
  </si>
  <si>
    <t xml:space="preserve">    31111-2401 </t>
  </si>
  <si>
    <t xml:space="preserve">    31111-2501 </t>
  </si>
  <si>
    <t xml:space="preserve">    31111-2601 </t>
  </si>
  <si>
    <t xml:space="preserve">  UNID ACC INFORMACION</t>
  </si>
  <si>
    <t xml:space="preserve">    31120-8101 </t>
  </si>
  <si>
    <t xml:space="preserve">    31120-8201 </t>
  </si>
  <si>
    <t>OK EL QUE SE PUBLICARA ES EL DEL ARCHIVO WORD</t>
  </si>
  <si>
    <t>PROYECTO DE PRESUPUESTO DE EGRESOS</t>
  </si>
  <si>
    <t>INICIAL</t>
  </si>
  <si>
    <t>1ER-TRIM</t>
  </si>
  <si>
    <t>2DO-TRIM</t>
  </si>
  <si>
    <t>3ER-TRIM</t>
  </si>
  <si>
    <t>4TO-TRIM</t>
  </si>
  <si>
    <t>BREN</t>
  </si>
  <si>
    <t>-</t>
  </si>
  <si>
    <t>Iniciativa de Ley de Ingresos para el Ejercicio Fiscal 2017</t>
  </si>
  <si>
    <t xml:space="preserve">   Accesorios</t>
  </si>
  <si>
    <t>Contribuciones de mejoras:</t>
  </si>
  <si>
    <t xml:space="preserve">   Contribuciones de mejoras por obras publicas</t>
  </si>
  <si>
    <t xml:space="preserve">   Productos de capital</t>
  </si>
  <si>
    <t>PARA EL EJERCICIO FISCAL 2017</t>
  </si>
  <si>
    <t>SECTOR PARAESTATAL MUNICIPAL (SMDIF-JAPAC)</t>
  </si>
  <si>
    <t>PENDSIONES Y JUBILACIONES</t>
  </si>
  <si>
    <t>SUELDO DIARIO</t>
  </si>
  <si>
    <t>PERCEPCIONES MENSUALES</t>
  </si>
  <si>
    <t>GRATIFICACION FIN DE AÑO PROPORCIONAL MENSUAL</t>
  </si>
  <si>
    <t>PRIMA VACACIONAL PROPORCIONAL MENSUAL</t>
  </si>
  <si>
    <t>DIRECTOR DE OBRAS PUBLICA Y ECOLOGIA</t>
  </si>
  <si>
    <t>158</t>
  </si>
  <si>
    <t>DIRECTOR DE DESARROLLO URBANO</t>
  </si>
  <si>
    <t>143</t>
  </si>
  <si>
    <t>SUB DIRECTOR DE OBRAS A</t>
  </si>
  <si>
    <t>144</t>
  </si>
  <si>
    <t>SUB DIRECTOR OPERATIVO A</t>
  </si>
  <si>
    <t>149</t>
  </si>
  <si>
    <t>ENCARGADO QUEJAS, DENUNCIAS Y SUGERENCIAS</t>
  </si>
  <si>
    <t>150</t>
  </si>
  <si>
    <t>ENCARGADO EVALUACION Y CONTROL DE OBRA PUBLICA</t>
  </si>
  <si>
    <t>152</t>
  </si>
  <si>
    <t>ASESOR TECNICO A</t>
  </si>
  <si>
    <t>153</t>
  </si>
  <si>
    <t xml:space="preserve">COORDINADOR DE PREVENCION DEL DELITO </t>
  </si>
  <si>
    <t>159</t>
  </si>
  <si>
    <t>COORDINADOR OPERATIVO PC</t>
  </si>
  <si>
    <t>151</t>
  </si>
  <si>
    <t>ENCARGADO ASUNTOS JURIDICOS</t>
  </si>
  <si>
    <t>148</t>
  </si>
  <si>
    <t>SUPERVISOR DE OBRA (B)</t>
  </si>
  <si>
    <t>161</t>
  </si>
  <si>
    <t>ASISTENTE CONTABLE A</t>
  </si>
  <si>
    <t>160</t>
  </si>
  <si>
    <t>ASISTENTE DE CATASTRO</t>
  </si>
  <si>
    <t>147</t>
  </si>
  <si>
    <t>COORD. DE CUADRILLA Y MAQ A</t>
  </si>
  <si>
    <t>154</t>
  </si>
  <si>
    <t>ASISTENTE DE CATASTRO A</t>
  </si>
  <si>
    <t>157</t>
  </si>
  <si>
    <t>PROMOTOR DE CULTURA A</t>
  </si>
  <si>
    <t>145</t>
  </si>
  <si>
    <t>SECRETARIA</t>
  </si>
  <si>
    <t>146</t>
  </si>
  <si>
    <t>OPERADOR DE MAQUINARIA</t>
  </si>
  <si>
    <t>162</t>
  </si>
  <si>
    <t>155</t>
  </si>
  <si>
    <t>ALBAÑIL</t>
  </si>
  <si>
    <t>156</t>
  </si>
  <si>
    <t>ENCARGADO DE VIVERO</t>
  </si>
  <si>
    <t>MUNICIPIO DE COMONFORT, GUANAJUATO
PRESUPUESTO DE EGRESOS POR PROGRAMAS
DEL EJERCICIO DE 2017</t>
  </si>
  <si>
    <t xml:space="preserve">  DIR PLANEACION</t>
  </si>
  <si>
    <t xml:space="preserve">    31111-0402 </t>
  </si>
  <si>
    <t xml:space="preserve">  DIREC DES URBANO</t>
  </si>
  <si>
    <t xml:space="preserve">  COORD ECOLOGIA</t>
  </si>
  <si>
    <t xml:space="preserve">  COORD EDUCACION</t>
  </si>
  <si>
    <t>DESCRIPCION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</si>
  <si>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</si>
  <si>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</si>
  <si>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</si>
  <si>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</si>
  <si>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</si>
  <si>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</si>
  <si>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</si>
  <si>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</si>
  <si>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</si>
  <si>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</si>
  <si>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</si>
  <si>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</si>
  <si>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</si>
  <si>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 SOBRE EL PATRIMONIO</t>
  </si>
  <si>
    <t>PREDIAL URBANO CORRIENTE</t>
  </si>
  <si>
    <t>PREDIAL RÚSTICO CORRIENTE</t>
  </si>
  <si>
    <t>REZAGO PREDIAL URBANO</t>
  </si>
  <si>
    <t>REZAGO PREDIAL RÚSTICO</t>
  </si>
  <si>
    <t>IMPTO S/ ADQ.B. INMUEB.</t>
  </si>
  <si>
    <t>DIVISION Y LOTIFICACION</t>
  </si>
  <si>
    <t>IMPUESTO SOBRE LOS FRACCIONAMIENTOS</t>
  </si>
  <si>
    <t>13</t>
  </si>
  <si>
    <t>IMPUESTO SOBRE LA PRODUCCION, EL CONSUMO Y LAS TRANSACCIONES</t>
  </si>
  <si>
    <t>IMPTO. DEL 6 % SOBRE</t>
  </si>
  <si>
    <t>IMPUESTO DEL 8.25% S</t>
  </si>
  <si>
    <t>16</t>
  </si>
  <si>
    <t>IMPUESTOS ECOLOGICOS</t>
  </si>
  <si>
    <t>EXPLOTACIÓN DE BANCO (TEPETATE)</t>
  </si>
  <si>
    <t>EXPLOTACIÓN DE BANCO (TIERRA LAMA)</t>
  </si>
  <si>
    <t>17</t>
  </si>
  <si>
    <t>ACCESORIOS</t>
  </si>
  <si>
    <t>RECARGOS DE PREDIAL</t>
  </si>
  <si>
    <t>CONTRIBUCIONES DE MEJORAS</t>
  </si>
  <si>
    <t>CONTRIBUCIONES DE MEJORAS POR OBRAS PUBLICAS</t>
  </si>
  <si>
    <t>POR EJECUCION DE OBRA</t>
  </si>
  <si>
    <t>DERECHOS</t>
  </si>
  <si>
    <t>41</t>
  </si>
  <si>
    <t>DERECHOS POR EL USO, GOCE, APROVECHAMIENTO O EXPLOTACION DE BIENES DE DOMINIO PUBLICO</t>
  </si>
  <si>
    <t>INHUMACIONES EN FOSA</t>
  </si>
  <si>
    <t>LICENCIA PARA COLOCACION DE LAPIDA EN FOSA O GAVETA</t>
  </si>
  <si>
    <t>LICENCIA PARA CONSTRUCCION DE MONUMENTOS</t>
  </si>
  <si>
    <t>PERMISO PARA TRASLAD</t>
  </si>
  <si>
    <t>GAVETAS DEL PANTEÓN</t>
  </si>
  <si>
    <t>EXHUMACIÓN DE CADAVERES</t>
  </si>
  <si>
    <t>DERECHOS POSTERIORES</t>
  </si>
  <si>
    <t>OCUPACION DE ESPACIO</t>
  </si>
  <si>
    <t>AMBULANTES SEMIFIJOS</t>
  </si>
  <si>
    <t>TEMPORADA DE DÍA DE</t>
  </si>
  <si>
    <t>PERMISO PARA BAILE PUBLICO</t>
  </si>
  <si>
    <t>JUEGOS MECÁNICOS Y F</t>
  </si>
  <si>
    <t>INSTALACIONDEPROMO</t>
  </si>
  <si>
    <t>43</t>
  </si>
  <si>
    <t>DERECHOS POR PRESTACION DE SERVICIOS</t>
  </si>
  <si>
    <t>SERVICIOS POR PODA Y</t>
  </si>
  <si>
    <t>EVENTOS PARTICULARES</t>
  </si>
  <si>
    <t>REFRENDO ANUAL DE CONCESIÓN</t>
  </si>
  <si>
    <t>OTROS SERVICIOS DE TRANSITO Y VIALIDAD</t>
  </si>
  <si>
    <t>CURSOS DE VERANO DE CASA DE LA CULTURA</t>
  </si>
  <si>
    <t>TALLERES DE CASA DE CASA DE LA CULTURA</t>
  </si>
  <si>
    <t>POR LICENCIA DE RECONSTRUCCION Y REMODELACION</t>
  </si>
  <si>
    <t>ANÁLISIS DE FACTIBILIDAD</t>
  </si>
  <si>
    <t>POR LICENCIA DE USO DE SUELO, ALINEAMIENTO Y NUMERO OFICIAL</t>
  </si>
  <si>
    <t>POR CERTIFICACIÓN DE NUMERO OFICIAL</t>
  </si>
  <si>
    <t>POR CERTIFICACIÓN DE TERMINACION DE OBRA</t>
  </si>
  <si>
    <t>30  % DE AVALÚOS FISCALES URBANOS, SUBURBANOS Y RUSTICOS</t>
  </si>
  <si>
    <t>HONORARIOS DE VALUACIÓN</t>
  </si>
  <si>
    <t>POR REVISION DE PROYECTO</t>
  </si>
  <si>
    <t>LICENCIA ANUAL COLOC</t>
  </si>
  <si>
    <t>PERMISO COLOCACIÓN D</t>
  </si>
  <si>
    <t>PERMISOS EVENTUALES</t>
  </si>
  <si>
    <t>AUTORIZACIÓN PARA FU</t>
  </si>
  <si>
    <t>CONSTANCIAS DE VALOR</t>
  </si>
  <si>
    <t>CONSTANCIAS DE ESTAD</t>
  </si>
  <si>
    <t>CERTIFICACIONES EXPE</t>
  </si>
  <si>
    <t>CONSTANCIAS EXPEDIDA</t>
  </si>
  <si>
    <t>POR EXPEDICIÓN DE COPIAS SIMPLES</t>
  </si>
  <si>
    <t>EXPED COPIAS PLANOS</t>
  </si>
  <si>
    <t>EXP LICENCIAS FUNCIONAMIENTO</t>
  </si>
  <si>
    <t>REB PROY AUT TRAZA</t>
  </si>
  <si>
    <t>AUTORIZACIÓN DE FRACCIONAMIENTOS</t>
  </si>
  <si>
    <t>SUPERVISION DE OBRA CON BASE AL PROYECTO</t>
  </si>
  <si>
    <t>PERMISO PARA DIFUSIO</t>
  </si>
  <si>
    <t>PINTA DE BARDAS</t>
  </si>
  <si>
    <t>SERV DE RECOL Y TRSLADO DE BASURA</t>
  </si>
  <si>
    <t>LICENCIAS DE CONSTRUCCIÓN</t>
  </si>
  <si>
    <t>EXPEDICÓN PLANOS DE LA POBLACION MEDIO MAGNETICO</t>
  </si>
  <si>
    <t>EVALUACIÓN DE IMPACT</t>
  </si>
  <si>
    <t>DAP</t>
  </si>
  <si>
    <t>USO DEL RELLENO SANITARIO</t>
  </si>
  <si>
    <t>FIESTAS Y EVENTOS PA</t>
  </si>
  <si>
    <t>PERM PA RA INST DE CIRCO Y TEATRO</t>
  </si>
  <si>
    <t>CAMBIOGIROCOMERCIAL</t>
  </si>
  <si>
    <t>PRODUCTOS</t>
  </si>
  <si>
    <t>51</t>
  </si>
  <si>
    <t>PRODUCTOS DE TIPO CORRIENTE</t>
  </si>
  <si>
    <t>REGISTRO DE PERITOS FISCALES</t>
  </si>
  <si>
    <t>FORMAS VALORADAS</t>
  </si>
  <si>
    <t>INSC Y REF PADRON PROVEEDORES</t>
  </si>
  <si>
    <t>APORT MAT ALUMBRADO</t>
  </si>
  <si>
    <t>REDONDEO</t>
  </si>
  <si>
    <t>VTA. LIBRO MARGARITO LEDEZMA</t>
  </si>
  <si>
    <t>DEV. DE PERRO CAPTURADO</t>
  </si>
  <si>
    <t>REC. DE BAJA ACT. X SINIESTRO</t>
  </si>
  <si>
    <t>COPIAS SIMPLES</t>
  </si>
  <si>
    <t>OTROSPRODUCTOS</t>
  </si>
  <si>
    <t>VENTA DE BIENES EN DESUSO</t>
  </si>
  <si>
    <t>INT BANCARIOS RECURSOS PROPIOS</t>
  </si>
  <si>
    <t>INT BANCARIOS RECURSOS ESTATALES</t>
  </si>
  <si>
    <t>INT BANCARIOS RECURSOS FEDERALES</t>
  </si>
  <si>
    <t>INT BANCARIOS OTRAS FUENTES</t>
  </si>
  <si>
    <t>52</t>
  </si>
  <si>
    <t>PRODUCTOS DE CAPITAL</t>
  </si>
  <si>
    <t>POR ARRENDAMIENTO, EXPLOTACION, USO O ENAJENACION DE BIENES MUEBLES O INMUEBLES, PROPIEDAD DE LOS MUNICIPIOS</t>
  </si>
  <si>
    <t>EXPLOTACION Y USO DE BIENES MUEBLES</t>
  </si>
  <si>
    <t>TRASPASODELOCALES</t>
  </si>
  <si>
    <t>USOEMPASTADOUNID.</t>
  </si>
  <si>
    <t>APROVECHAMIENTOS DE TIPO CORRIENTE</t>
  </si>
  <si>
    <t>61</t>
  </si>
  <si>
    <t>GASTOS DE COBRANZA</t>
  </si>
  <si>
    <t>MULTAS DE POLICÍA MU</t>
  </si>
  <si>
    <t>MULTAS DE TRÁNSITO M</t>
  </si>
  <si>
    <t>MULTAS DE CATASTRO</t>
  </si>
  <si>
    <t xml:space="preserve"> MULTA X FALTA DE VERIF. VEHICULAR</t>
  </si>
  <si>
    <t>DONATIVO</t>
  </si>
  <si>
    <t>MULTA POR EJERCER EL</t>
  </si>
  <si>
    <t>REINT P/PGO INDEB O EN EXCESO</t>
  </si>
  <si>
    <t>MULTA POR INCUMP. CONTR</t>
  </si>
  <si>
    <t>MULTAS POR VIOLACIÓN A REGLAS MUNICIPALES</t>
  </si>
  <si>
    <t>DAÑOS AL MUNICIPIO</t>
  </si>
  <si>
    <t>81</t>
  </si>
  <si>
    <t>PARTICIPACIONES</t>
  </si>
  <si>
    <t>FONDO GENERAL</t>
  </si>
  <si>
    <t>FONDO DE FOMENTO MUNICIPAL</t>
  </si>
  <si>
    <t>FONDO DE FISCALIZACION</t>
  </si>
  <si>
    <t>FONDO IEPS DE GASOLINAS</t>
  </si>
  <si>
    <t>FONDO ISAN</t>
  </si>
  <si>
    <t>FONDO IMPUESTO SOBRE</t>
  </si>
  <si>
    <t>FONDO IMPUESTO ESPECIAL SOBRE PRODUCCION Y SERVICI</t>
  </si>
  <si>
    <t>ALCOHOLES R-28</t>
  </si>
  <si>
    <t>FONDO DE COMPENSACION ISAN</t>
  </si>
  <si>
    <t>FONDO POR REINTEGRO DE ISR RETENIDO</t>
  </si>
  <si>
    <t>82</t>
  </si>
  <si>
    <t>APORTACIONES</t>
  </si>
  <si>
    <t xml:space="preserve">FONDO DE APORTACIONES PARA LA INFRAESTRUCTURA SOCIAL MPAL. </t>
  </si>
  <si>
    <t>FONDO PARA EL FORTALECIMIENTO DE LOS MUNICIPIOS</t>
  </si>
  <si>
    <t>83</t>
  </si>
  <si>
    <t>CONVENIOS</t>
  </si>
  <si>
    <t>Convenio Federal 2015</t>
  </si>
  <si>
    <t>Convenio Estatal 2015</t>
  </si>
  <si>
    <t>convenio Beneficiarios 2015</t>
  </si>
  <si>
    <t>INGRESOS DERIVADOS DE FINANCIAMIENTOS</t>
  </si>
  <si>
    <t>01</t>
  </si>
  <si>
    <t>ENDEUDAMIENTO INTERNO</t>
  </si>
  <si>
    <t>010102</t>
  </si>
  <si>
    <t>PRESTAMO PODER EJECUTIVO</t>
  </si>
  <si>
    <t>03</t>
  </si>
  <si>
    <t>REMANENTES</t>
  </si>
  <si>
    <t>030025</t>
  </si>
  <si>
    <t>REMANENTE 2015</t>
  </si>
  <si>
    <t>Calendario de Ingresos del Ejercicio Fiscal 2017</t>
  </si>
  <si>
    <t>Calendario del Presupuesto de Egresos del Ejercicio Fiscal 2017</t>
  </si>
  <si>
    <t>REMUNERACIONES AL PERSONAL DE CARATER PERMANENTE</t>
  </si>
  <si>
    <t>Dietas</t>
  </si>
  <si>
    <t>Haberes</t>
  </si>
  <si>
    <t>Sueldos Base</t>
  </si>
  <si>
    <t>Sueldos de Confianza</t>
  </si>
  <si>
    <t>Remuneraciones en el extranjero</t>
  </si>
  <si>
    <t>REMUNERACIONES AL PERSONAL DE CARATER TRANSITORIO</t>
  </si>
  <si>
    <t>Honorarios</t>
  </si>
  <si>
    <t>Honorarios asimilados</t>
  </si>
  <si>
    <t>Remuneraciones para eventuales</t>
  </si>
  <si>
    <t>Servicio social</t>
  </si>
  <si>
    <t>Junta de Conciliación y Arbitraje</t>
  </si>
  <si>
    <t>REMUNERACIONES ADICIONALES Y ESPECIALES</t>
  </si>
  <si>
    <t>Prima quinquenal</t>
  </si>
  <si>
    <t>Antigüedad</t>
  </si>
  <si>
    <t>Prima Vacacional</t>
  </si>
  <si>
    <t>Prima Dominical</t>
  </si>
  <si>
    <t>Gratificación de fin de año</t>
  </si>
  <si>
    <t>Remuneraciones por horas extraordinarias</t>
  </si>
  <si>
    <t>Compensaciones por servicios eventuales</t>
  </si>
  <si>
    <t>Compensaciones por servicios</t>
  </si>
  <si>
    <t>Sobrehaberes</t>
  </si>
  <si>
    <t>Técnico especial</t>
  </si>
  <si>
    <t>Honorarios especiales</t>
  </si>
  <si>
    <t>Participaciones por vigilancia</t>
  </si>
  <si>
    <t>SEGURIDAD SOCIAL</t>
  </si>
  <si>
    <t>Aportaciones al ISSEG</t>
  </si>
  <si>
    <t>Cuotas al ISSSTE</t>
  </si>
  <si>
    <t>Aportaciones IMSS</t>
  </si>
  <si>
    <t>Aportaciones INFONAVIT</t>
  </si>
  <si>
    <t>Ahorro para el retiro</t>
  </si>
  <si>
    <t>Seguros</t>
  </si>
  <si>
    <t>OTRAS PRESTACIONES SOCIALES Y ECONOMICAS</t>
  </si>
  <si>
    <t>Cuotas para el fondo de ahorro</t>
  </si>
  <si>
    <t>Cuotas para fondo de trabajo</t>
  </si>
  <si>
    <t>Indemnizaciones por accidentes en el trabajo</t>
  </si>
  <si>
    <t>Liquid por indem y sueldos y salarios caídos</t>
  </si>
  <si>
    <t>Pago por riesgo</t>
  </si>
  <si>
    <t>Prestaciones de retiro</t>
  </si>
  <si>
    <t>Haberes de retiro</t>
  </si>
  <si>
    <t>Prestaciones establecidas por CGT</t>
  </si>
  <si>
    <t>Despensa de fin de año</t>
  </si>
  <si>
    <t>Asistencia Medica</t>
  </si>
  <si>
    <t>Homologacion Salarial</t>
  </si>
  <si>
    <t>Capacitación de los servidores públicos</t>
  </si>
  <si>
    <t>Asignaciones adicionales al sueldo</t>
  </si>
  <si>
    <t>Otras prestaciones</t>
  </si>
  <si>
    <t>MATERIALES DE ADMINISTRACION, EMISION DE DOCUMENTOS Y ARTICULOS OFICIALES</t>
  </si>
  <si>
    <t>Materiales y útiles de oficina</t>
  </si>
  <si>
    <t>Equipos menores de oficina</t>
  </si>
  <si>
    <t>Equipos menores de oficina inventariables</t>
  </si>
  <si>
    <t>Materiales y útiles de impresión y reproducción</t>
  </si>
  <si>
    <t>Material estadístico y geográfico</t>
  </si>
  <si>
    <t>Mat y útiles de tecnologías de la Info y Com</t>
  </si>
  <si>
    <t>Equipos menores de tecnologías de la Info y Com</t>
  </si>
  <si>
    <t>Material impreso e información digital</t>
  </si>
  <si>
    <t>Material de limpieza</t>
  </si>
  <si>
    <t>Materiales y útiles de enseñanza</t>
  </si>
  <si>
    <t>Mat para el registro e identificación de bienes</t>
  </si>
  <si>
    <t>Mat para el registro e identificación de personas</t>
  </si>
  <si>
    <t>ALIMENTOS Y UTENSILIOS</t>
  </si>
  <si>
    <t>Prod Alimp efectivos participen en ProgSegPub</t>
  </si>
  <si>
    <t>Prod Alim p pers en instalac de depend y ent</t>
  </si>
  <si>
    <t>Prod Alim p población en caso de desastres nat</t>
  </si>
  <si>
    <t>Prod Alim p personas derivado de programas institucionales</t>
  </si>
  <si>
    <t>Productos alimenticios para animales</t>
  </si>
  <si>
    <t>Utensilios para el servicio de alimentación</t>
  </si>
  <si>
    <t>MATERIAS PRIMAS Y MATERIALES DE PRODUCCION Y COMERCIALIZACION</t>
  </si>
  <si>
    <t>Productos alimenticios agropecuarios y forestales</t>
  </si>
  <si>
    <t>Material agropecuario</t>
  </si>
  <si>
    <t>Insumos textiles</t>
  </si>
  <si>
    <t>Productos de papel cartón e impresos</t>
  </si>
  <si>
    <t>Combus Lub aditivos carbon y sus derivados</t>
  </si>
  <si>
    <t>Productos químicos farmacéuticos y de laboratorio</t>
  </si>
  <si>
    <t>Prod metálicos y a base de minerales no metálicos</t>
  </si>
  <si>
    <t>Productos de cuero piel plástico y hule</t>
  </si>
  <si>
    <t>Mcías p comercialización en tiendas del sec pub</t>
  </si>
  <si>
    <t>Mercancías para su distribución a la población</t>
  </si>
  <si>
    <t>Otros productos</t>
  </si>
  <si>
    <t>MATERIALES Y ARTICULOS DE CONSTRUCCION Y DE REPARACION</t>
  </si>
  <si>
    <t>Materiales de construcción minerales no metálicos</t>
  </si>
  <si>
    <t>Materiales de construcción de concreto</t>
  </si>
  <si>
    <t>Materiales de construcción de cal y yeso</t>
  </si>
  <si>
    <t>Materiales de construcción de madera</t>
  </si>
  <si>
    <t>Materiales de construcción de vidrio</t>
  </si>
  <si>
    <t>Material eléctrico y electrónico</t>
  </si>
  <si>
    <t>Estructuras y manufacturas</t>
  </si>
  <si>
    <t>Materiales complementarios</t>
  </si>
  <si>
    <t>Materiales diversos</t>
  </si>
  <si>
    <t>PRODUCTOS QUIMICOS, FARMACEUTICOS Y DE LABORATORIO</t>
  </si>
  <si>
    <t>Sustancias químicas</t>
  </si>
  <si>
    <t>Fertilizantes y abonos</t>
  </si>
  <si>
    <t>Plaguicidas y pesticidas</t>
  </si>
  <si>
    <t>Medicinas y productos farmacéuticos</t>
  </si>
  <si>
    <t>Materiales accesorios y suministros médicos</t>
  </si>
  <si>
    <t>Mat accesorios y suministros de laboratorio</t>
  </si>
  <si>
    <t>Fibras sintéticas hules plásticos y derivados</t>
  </si>
  <si>
    <t>COMBUSTIBLES, LUBRICANTES Y ADITIVOS</t>
  </si>
  <si>
    <t>Combus Lub y aditivos vehículos Seg Pub</t>
  </si>
  <si>
    <t>Combus Lub y aditivos vehículos Serv Pub</t>
  </si>
  <si>
    <t>Combus Lub y aditp maq eq Prod y serv Admin</t>
  </si>
  <si>
    <t>VESTUARIO, BLANCOS, PRENDAS DE PROTECCION Y ARTICULOS DEPORTIVOS</t>
  </si>
  <si>
    <t>Vestuario y uniformes</t>
  </si>
  <si>
    <t>Prendas de seguridad</t>
  </si>
  <si>
    <t>Prendas de protección personal</t>
  </si>
  <si>
    <t>Artículos deportivos</t>
  </si>
  <si>
    <t>Productos textiles</t>
  </si>
  <si>
    <t>Blancos y otros Prod textiles excepto prendas de</t>
  </si>
  <si>
    <t>MATERIALES Y SUMINISTROS PARA SEGURIDAD</t>
  </si>
  <si>
    <t>Sustancias y materiales explosivos</t>
  </si>
  <si>
    <t>Materiales de seguridad pública</t>
  </si>
  <si>
    <t xml:space="preserve">Prendas de protección para seguridad pública </t>
  </si>
  <si>
    <t>HERRAMIENTAS, REFACCIONES Y ACCESORIOS MENORES</t>
  </si>
  <si>
    <t>Herramientas menores</t>
  </si>
  <si>
    <t>Refacciones y accesorios menores de edificios</t>
  </si>
  <si>
    <t>Refacciones y accesorios menores de mobiliario</t>
  </si>
  <si>
    <t>Ref y Acces de Eq educacional y recreativo</t>
  </si>
  <si>
    <t>Ref y Acces men Eq cómputo y tecn de la Info</t>
  </si>
  <si>
    <t>Ref y Acces men de Eq e instrum med y lab</t>
  </si>
  <si>
    <t>Ref y Acces menores de Eq de transporte</t>
  </si>
  <si>
    <t>Ref y Acces menores de Eq de defensa y Seg</t>
  </si>
  <si>
    <t>Ref y Acces menores de maquinaria y otros Equip</t>
  </si>
  <si>
    <t>Ref y Acces menores otros bienes muebles</t>
  </si>
  <si>
    <t>SERVICIOS BASICOS</t>
  </si>
  <si>
    <t>Servicio de energía eléctrica</t>
  </si>
  <si>
    <t>Alumbrado público</t>
  </si>
  <si>
    <t>Servicio de gas</t>
  </si>
  <si>
    <t>Servicio de agua</t>
  </si>
  <si>
    <t>Servicio telefonía tradicional</t>
  </si>
  <si>
    <t>Servicio telefonía celular</t>
  </si>
  <si>
    <t>Radiolocalización</t>
  </si>
  <si>
    <t>Servicios de telecomunicaciones y satélites</t>
  </si>
  <si>
    <t>Servicios de acceso de internet</t>
  </si>
  <si>
    <t>Servicios de redes</t>
  </si>
  <si>
    <t>Servicios de procesamiento de información</t>
  </si>
  <si>
    <t>Servicio postal</t>
  </si>
  <si>
    <t>Servicio telegráfico</t>
  </si>
  <si>
    <t>Servicios integrales</t>
  </si>
  <si>
    <t>Contratación de otros servicios</t>
  </si>
  <si>
    <t>SERVICIOS DE ARRENDAMIENTO</t>
  </si>
  <si>
    <t>Arrendamiento de terrenos</t>
  </si>
  <si>
    <t>Arrendamiento de edificios y locales</t>
  </si>
  <si>
    <t>Arrendam de Mobil y Eq de administración</t>
  </si>
  <si>
    <t>Arrendam de Mobil y Eq educativo y recreativo</t>
  </si>
  <si>
    <t>Arrendamiento de equipo y bienes informáticos</t>
  </si>
  <si>
    <t>Arrendam de Eq e instrumental med y de lab</t>
  </si>
  <si>
    <t>Arrendam Vehículos p Seg pub y nal</t>
  </si>
  <si>
    <t>Arrend Vehículos Serv Administrativos</t>
  </si>
  <si>
    <t>Arrendamiento de maquinaria y equipo</t>
  </si>
  <si>
    <t>Arrendamiento de herramientas</t>
  </si>
  <si>
    <t>Arrendamiento de activos intangibles</t>
  </si>
  <si>
    <t>Arrendamiento financiero</t>
  </si>
  <si>
    <t>Otros Arrendamientos</t>
  </si>
  <si>
    <t>SERVICIOS PROFESIONALES, CIENTIFICOS, TECNICOS Y OTROS SERVICIOS</t>
  </si>
  <si>
    <t>Servicios legales</t>
  </si>
  <si>
    <t>Servicios de contabilidad</t>
  </si>
  <si>
    <t>Servicios de auditoría</t>
  </si>
  <si>
    <t>Otros servicios relacionados</t>
  </si>
  <si>
    <t>Serv de diseño arquitectura ing y activ relac</t>
  </si>
  <si>
    <t>Servicios de consultoría administrativa</t>
  </si>
  <si>
    <t>Serv de procesos técnica y en tecn de la Info</t>
  </si>
  <si>
    <t>Servicios de capacitación</t>
  </si>
  <si>
    <t>Servicios de investigación científica</t>
  </si>
  <si>
    <t>Servicios de investigación de desarrollo</t>
  </si>
  <si>
    <t>Servicios estadísticos y geográficos</t>
  </si>
  <si>
    <t>Impresiones doc ofic p prestación de Serv pub</t>
  </si>
  <si>
    <t>Servicios de protección y seguridad</t>
  </si>
  <si>
    <t>Servicios de vigilancia</t>
  </si>
  <si>
    <t>Serv profesionales científicos y tec integrales</t>
  </si>
  <si>
    <t>SERVICIOS FINANCIEROS, BANCARIOS Y COMERCIALES</t>
  </si>
  <si>
    <t>Servicios financieros y bancarios</t>
  </si>
  <si>
    <t>Diferencias por variaciones en el tipo de cambio</t>
  </si>
  <si>
    <t>Serv de cobranza investig crediticia y similar</t>
  </si>
  <si>
    <t>Serv de recaudación traslado y custodia valores</t>
  </si>
  <si>
    <t>Seguros de responsabilidad patrimonial y fianzas</t>
  </si>
  <si>
    <t>Seguro de bienes patrimoniales</t>
  </si>
  <si>
    <t>Almacenaje envase y embalaje</t>
  </si>
  <si>
    <t>Fletes y maniobras</t>
  </si>
  <si>
    <t>Comisiones por ventas</t>
  </si>
  <si>
    <t>Serv financ bancarios y comerciales integrales</t>
  </si>
  <si>
    <t>SERVICIOS DE INSTALACION, REPARACION, MANTENIMIENTO Y CONSERVACION</t>
  </si>
  <si>
    <t>Conservación y mantenimiento de inmuebles</t>
  </si>
  <si>
    <t>Adaptación de inmuebles</t>
  </si>
  <si>
    <t>Instal Rep y mantto  de Mobil y Eq de admon</t>
  </si>
  <si>
    <t>Instal Rep y mantto de Mobil y Eq Educativo</t>
  </si>
  <si>
    <t>Instal Rep y mantto de bienes informáticos</t>
  </si>
  <si>
    <t>Instal Rep y manttoEq e instrumental med y d</t>
  </si>
  <si>
    <t>Mantto y conserv Veh terrestres aéreos mariti</t>
  </si>
  <si>
    <t>Rep y mantto de Eq de defensa y Seg</t>
  </si>
  <si>
    <t>Instal Rep y mantto de maq otros Eq y herrami</t>
  </si>
  <si>
    <t>Servicios de limpieza y manejo de desechos</t>
  </si>
  <si>
    <t>Servicios de jardinería y fumigación</t>
  </si>
  <si>
    <t>SERVICIOS DE COMUNICACIÓN SOCIAL Y PUBLICIDAD</t>
  </si>
  <si>
    <t>Difusión e Info mensajes activ gubernamentales</t>
  </si>
  <si>
    <t>Impresión y elaborac public ofic y de informaci</t>
  </si>
  <si>
    <t>Espectáculos culturales</t>
  </si>
  <si>
    <t>Ins y pubpropias operdependy entque no formen</t>
  </si>
  <si>
    <t>Promoción para la venta de bienes o servicios</t>
  </si>
  <si>
    <t>Serv de creatividad preproducción y producción d</t>
  </si>
  <si>
    <t>Servicios de revelado de fotografías</t>
  </si>
  <si>
    <t>Serv de la industria fílmica sonido y del video</t>
  </si>
  <si>
    <t>Servicio de creación y difusión contenido exclusiv</t>
  </si>
  <si>
    <t>Otros servicios de información</t>
  </si>
  <si>
    <t>SERVICIOS DE TRASLADO Y VIATICOS</t>
  </si>
  <si>
    <t>Pasajes aéreos nac p  Serv pub en comisiones</t>
  </si>
  <si>
    <t>Pasajes aéreos internac p  Serv pub en comision</t>
  </si>
  <si>
    <t>Pasajes terr nac p  Serv pub en comisiones</t>
  </si>
  <si>
    <t>Pasajes terr internac p  Serv pub en comision</t>
  </si>
  <si>
    <t>Pasajes marit lac y fluv Nac p SPen comisio</t>
  </si>
  <si>
    <t>Pasajes marit lac y fluv Internac p SP comi</t>
  </si>
  <si>
    <t>Transporte en vehículos especializados</t>
  </si>
  <si>
    <t>Viáticos nac p Serv pub Desemp funciones ofic</t>
  </si>
  <si>
    <t>Viáticos en extranjero p Serv pub funciones ofic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</si>
  <si>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</si>
  <si>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</si>
  <si>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</si>
  <si>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</si>
  <si>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 del H Ayuntamiento</t>
  </si>
  <si>
    <t>Gastos de ceremonial de titulares de depend y ent</t>
  </si>
  <si>
    <t>Gastos de orden social y cultural</t>
  </si>
  <si>
    <t>Congresos y convenciones</t>
  </si>
  <si>
    <t>Exposiciones</t>
  </si>
  <si>
    <t>Gastos inherentes a la investidura del H Ayuntamie</t>
  </si>
  <si>
    <t>Gastos ofic Serv pub superiores y mandos medios</t>
  </si>
  <si>
    <t>Gastos de representación</t>
  </si>
  <si>
    <t>Gastos de seguridad pública</t>
  </si>
  <si>
    <t>OTROS SERVICIOS GENERALES</t>
  </si>
  <si>
    <t>Servicios funerarios y de cementerios</t>
  </si>
  <si>
    <t>Otros impuestos y derechos</t>
  </si>
  <si>
    <t>Impuestos y derechos de exportación</t>
  </si>
  <si>
    <t>Impuestos y derechos de importación</t>
  </si>
  <si>
    <t>Derechos sobre explotacion de Aguas Nacionales</t>
  </si>
  <si>
    <t>Sentencias y resoluciones judiciales</t>
  </si>
  <si>
    <t>Penas multas accesorios y actualizaciones</t>
  </si>
  <si>
    <t>Otros gastos por responsabilidades</t>
  </si>
  <si>
    <t>Impuesto sobre nóminas</t>
  </si>
  <si>
    <t>Otros impuestos</t>
  </si>
  <si>
    <t>TRANSFERENCIAS INTERNAS Y ASIGNACIONES AL SECTOR PUBLICO</t>
  </si>
  <si>
    <t>Transferencias para servicios personales</t>
  </si>
  <si>
    <t>Transferencias para materiales y suministros</t>
  </si>
  <si>
    <t>Transferencias para servicios básicos</t>
  </si>
  <si>
    <t>Transf asignaciones subsidios y otras ayudas</t>
  </si>
  <si>
    <t>Transf p bienes muebles inmuebles e intangibles</t>
  </si>
  <si>
    <t>Transferencias para inversión pública</t>
  </si>
  <si>
    <t>Transf p  Inver financieras y otras provisiones</t>
  </si>
  <si>
    <t>Transferencias para participaciones y aportaciones</t>
  </si>
  <si>
    <t>Transferencias para deuda pública</t>
  </si>
  <si>
    <t>TRANSFERENCIAS PARA INVERSION PÚBLICA</t>
  </si>
  <si>
    <t>TRANSFERENCIAS AL RESTO DEL SECTOR PUBLICO</t>
  </si>
  <si>
    <t>Transf p  bienes muebles inmuebles e intangibles</t>
  </si>
  <si>
    <t>Transferncias para inversión pública</t>
  </si>
  <si>
    <t>SUBSIDIOS Y SUBVENCIONES</t>
  </si>
  <si>
    <t>Subsidios a la producción</t>
  </si>
  <si>
    <t>Subsidios a la distribución</t>
  </si>
  <si>
    <t>Subsidios para inversión</t>
  </si>
  <si>
    <t>Subsidios a la prestación de servicios públicos</t>
  </si>
  <si>
    <t>Subsidios a fideicomisos privados y estatales</t>
  </si>
  <si>
    <t>Subsidios p  cubrir diferenciales de tasas de inte</t>
  </si>
  <si>
    <t>Subsidios p la adquisición de vivienda de intsoc</t>
  </si>
  <si>
    <t>Subsidios al consumo</t>
  </si>
  <si>
    <t>AYUDAS SOCIALES</t>
  </si>
  <si>
    <t>Gastos relac con activ culturales deport y ayu</t>
  </si>
  <si>
    <t>Funerales y pagas de defunción</t>
  </si>
  <si>
    <t>Premios recompensas pensiones de gracia y pensió</t>
  </si>
  <si>
    <t>Premios estímulos recompensas y seguros a deport</t>
  </si>
  <si>
    <t>Becas</t>
  </si>
  <si>
    <t>Ayudas sociales a instituciones de enseñanza</t>
  </si>
  <si>
    <t>Ayudas sociales a activ científicas o académicas</t>
  </si>
  <si>
    <t>Donativos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</si>
  <si>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</si>
  <si>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</si>
  <si>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</si>
  <si>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</si>
  <si>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</si>
  <si>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</si>
  <si>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MOBILIARIO Y EQUIPO DE ADMINISTRACION</t>
  </si>
  <si>
    <t>Muebles de oficina y estantería</t>
  </si>
  <si>
    <t>Muebles excepto de oficina y estantería</t>
  </si>
  <si>
    <t>Libros revistas y otros elementos coleccionables</t>
  </si>
  <si>
    <t>Bienes muebles inalienables e imprescriptibles</t>
  </si>
  <si>
    <t>Otros bienes artísticos culturales y científicos</t>
  </si>
  <si>
    <t>Objetos valiosos</t>
  </si>
  <si>
    <t>Computadoras y equipo periférico</t>
  </si>
  <si>
    <t>Medios magnéticos y ópticos</t>
  </si>
  <si>
    <t>Otros mobiliarios y equipos de administración</t>
  </si>
  <si>
    <t>Mobiliario y equipo para comercio y servicios</t>
  </si>
  <si>
    <t>MOBILIARIO Y EQUIPO EDUCACIONAL Y RECREATIVO</t>
  </si>
  <si>
    <t>Equipo de audio y de video</t>
  </si>
  <si>
    <t>Aparatos deportivos</t>
  </si>
  <si>
    <t>Camaras fotograficas y de video</t>
  </si>
  <si>
    <t>Otro mobiliario y equipo educacional y recreativo</t>
  </si>
  <si>
    <t>Equipo e instrumental médico y de laboratorio</t>
  </si>
  <si>
    <t>Equipo para uso médico, dental y para laboratorio</t>
  </si>
  <si>
    <t>Instrumentos médicos</t>
  </si>
  <si>
    <t>Instrumentos de laboratorio</t>
  </si>
  <si>
    <t>VEHICULOS Y EQUIPO DE TRANSPORTE</t>
  </si>
  <si>
    <t>Automóviles y camiones</t>
  </si>
  <si>
    <t>Carrocerías y remolques</t>
  </si>
  <si>
    <t>Equipo aeroespacial</t>
  </si>
  <si>
    <t>Equipo ferroviario</t>
  </si>
  <si>
    <t>Embarcaciones</t>
  </si>
  <si>
    <t>Otro equipo de transporte</t>
  </si>
  <si>
    <t>Equipo de defensa y de seguridad</t>
  </si>
  <si>
    <t>MAQUINARIA, OTROS EQUIPOS Y HERRAMIENTAS</t>
  </si>
  <si>
    <t>Maquinaria y equipo agropecuario</t>
  </si>
  <si>
    <t>Maquinaria y equipo industrial</t>
  </si>
  <si>
    <t>Maquinaria y equipo de construccion</t>
  </si>
  <si>
    <t>Sistemas de aire acondicionado calefacción y refr</t>
  </si>
  <si>
    <t>Equipo de comunicación y telecomunicacion</t>
  </si>
  <si>
    <t>Accesorios de iluminación</t>
  </si>
  <si>
    <t>Aparatos eléctricos de uso doméstico</t>
  </si>
  <si>
    <t>Eq de generación y distrib de energía eléctrica</t>
  </si>
  <si>
    <t>Herramientas y maquinas -herramienta</t>
  </si>
  <si>
    <t>Otros equipos</t>
  </si>
  <si>
    <t>BIENES INMUEBLES</t>
  </si>
  <si>
    <t>TERRENOS</t>
  </si>
  <si>
    <t>Edificios e instalaciones</t>
  </si>
  <si>
    <t>ACTIVOS INTANGIBLES</t>
  </si>
  <si>
    <t>Software</t>
  </si>
  <si>
    <t>Concesiones</t>
  </si>
  <si>
    <t>OBRA PUBLICA EN BIENES DE DOMINIO PUBLICO</t>
  </si>
  <si>
    <t>Edificación habitacional</t>
  </si>
  <si>
    <t>Edificación no habitacional</t>
  </si>
  <si>
    <t>Constr obras p abastecde agua petróleo gas el</t>
  </si>
  <si>
    <t>División de terrenos y Constr de obras de urbaniz</t>
  </si>
  <si>
    <t>Construcción de vías de comunicación</t>
  </si>
  <si>
    <t>Otras construcc de ingeniería civil u obra pesada</t>
  </si>
  <si>
    <t>Instalaciones y equipamiento en construcciones</t>
  </si>
  <si>
    <t>Trabajos de acabados en edificaciones y otros trab</t>
  </si>
  <si>
    <t>OBRA PUBLICA EN BIENES PROPIOS</t>
  </si>
  <si>
    <t>Constr de obras p abastecde agua petróleo gas</t>
  </si>
  <si>
    <t>Otras construcciones de ingeniería civil u obra pe</t>
  </si>
  <si>
    <t>PROYECTOS PRODUCTIVOS Y ACCIONES DE FOMENTO</t>
  </si>
  <si>
    <t>ESTUDIOS E INVESTIGACIONES</t>
  </si>
  <si>
    <t>PROVISIONES PARA CONTINGENCIAS Y OTRAS EROGACIONES ESPECIALES</t>
  </si>
  <si>
    <t>Contingencias por fenómenos naturales</t>
  </si>
  <si>
    <t>Erogaciones complementarias</t>
  </si>
  <si>
    <t>Gastos derivados del proceso de transición</t>
  </si>
  <si>
    <t>Convenios de reasignación</t>
  </si>
  <si>
    <t>Otros convenios</t>
  </si>
  <si>
    <t>AMORTIZACION DE LA DEUDA PUBLICA</t>
  </si>
  <si>
    <t>AMORTIZACIÓN DE LA DEUDA INTERNA CON INSTITUCIONES</t>
  </si>
  <si>
    <t>Amortización de la deuda interna con instituciones</t>
  </si>
  <si>
    <t>INTERESES DE LA DEUDA PUBLICA</t>
  </si>
  <si>
    <t>Int de la deuda interna con instit de crédito</t>
  </si>
  <si>
    <t>Intereses de la deuda con Gobierno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</si>
</sst>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&quot;$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Courier New"/>
      <family val="3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3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b/>
      <i/>
      <sz val="10"/>
      <name val="Calibri"/>
      <family val="2"/>
    </font>
    <font>
      <sz val="10"/>
      <color theme="0"/>
      <name val="Calibri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</font>
    <font>
      <sz val="10"/>
      <name val="Arial Narrow"/>
      <family val="2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BFE6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DA6C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80A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2" fillId="0" borderId="0"/>
    <xf numFmtId="0" fontId="32" fillId="0" borderId="0"/>
    <xf numFmtId="0" fontId="32" fillId="0" borderId="0"/>
  </cellStyleXfs>
  <cellXfs count="420">
    <xf numFmtId="0" fontId="0" fillId="0" borderId="0" xfId="0"/>
    <xf numFmtId="0" fontId="4" fillId="0" borderId="0" xfId="0" applyFont="1"/>
    <xf numFmtId="0" fontId="7" fillId="2" borderId="12" xfId="0" applyFont="1" applyFill="1" applyBorder="1" applyAlignment="1">
      <alignment horizontal="center"/>
    </xf>
    <xf numFmtId="4" fontId="0" fillId="0" borderId="0" xfId="0" applyNumberFormat="1"/>
    <xf numFmtId="0" fontId="10" fillId="0" borderId="0" xfId="0" applyFont="1" applyFill="1"/>
    <xf numFmtId="3" fontId="0" fillId="0" borderId="0" xfId="0" applyNumberFormat="1"/>
    <xf numFmtId="0" fontId="8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 wrapText="1"/>
    </xf>
    <xf numFmtId="0" fontId="0" fillId="0" borderId="0" xfId="0" applyFill="1"/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wrapText="1"/>
    </xf>
    <xf numFmtId="0" fontId="8" fillId="0" borderId="0" xfId="0" applyFont="1"/>
    <xf numFmtId="4" fontId="11" fillId="0" borderId="0" xfId="0" applyNumberFormat="1" applyFont="1" applyFill="1"/>
    <xf numFmtId="0" fontId="15" fillId="0" borderId="0" xfId="0" applyFont="1"/>
    <xf numFmtId="0" fontId="2" fillId="0" borderId="0" xfId="0" applyFont="1"/>
    <xf numFmtId="0" fontId="19" fillId="0" borderId="0" xfId="0" applyFont="1" applyFill="1"/>
    <xf numFmtId="49" fontId="19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8" fillId="0" borderId="0" xfId="0" applyFont="1" applyFill="1" applyAlignment="1"/>
    <xf numFmtId="0" fontId="13" fillId="0" borderId="0" xfId="0" applyFont="1" applyFill="1" applyAlignment="1">
      <alignment horizontal="center"/>
    </xf>
    <xf numFmtId="49" fontId="16" fillId="0" borderId="0" xfId="0" applyNumberFormat="1" applyFont="1" applyFill="1" applyBorder="1" applyAlignment="1"/>
    <xf numFmtId="49" fontId="16" fillId="0" borderId="0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/>
    <xf numFmtId="164" fontId="20" fillId="0" borderId="0" xfId="0" applyNumberFormat="1" applyFont="1" applyFill="1" applyBorder="1" applyAlignment="1" applyProtection="1">
      <alignment horizontal="center" vertical="center"/>
      <protection locked="0"/>
    </xf>
    <xf numFmtId="4" fontId="20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0" xfId="0" applyNumberFormat="1" applyFont="1" applyFill="1" applyBorder="1" applyAlignment="1">
      <alignment horizontal="left"/>
    </xf>
    <xf numFmtId="4" fontId="14" fillId="0" borderId="21" xfId="0" applyNumberFormat="1" applyFont="1" applyBorder="1" applyAlignment="1">
      <alignment horizontal="right"/>
    </xf>
    <xf numFmtId="164" fontId="19" fillId="0" borderId="31" xfId="0" applyNumberFormat="1" applyFont="1" applyFill="1" applyBorder="1" applyAlignment="1">
      <alignment horizontal="left"/>
    </xf>
    <xf numFmtId="4" fontId="14" fillId="0" borderId="32" xfId="0" applyNumberFormat="1" applyFont="1" applyBorder="1" applyAlignment="1">
      <alignment horizontal="right"/>
    </xf>
    <xf numFmtId="164" fontId="19" fillId="0" borderId="33" xfId="0" applyNumberFormat="1" applyFont="1" applyFill="1" applyBorder="1" applyAlignment="1">
      <alignment horizontal="left"/>
    </xf>
    <xf numFmtId="4" fontId="14" fillId="0" borderId="23" xfId="0" applyNumberFormat="1" applyFont="1" applyBorder="1" applyAlignment="1">
      <alignment horizontal="right"/>
    </xf>
    <xf numFmtId="0" fontId="19" fillId="0" borderId="14" xfId="0" applyFont="1" applyFill="1" applyBorder="1" applyAlignment="1">
      <alignment horizontal="left" wrapText="1"/>
    </xf>
    <xf numFmtId="4" fontId="14" fillId="0" borderId="15" xfId="0" applyNumberFormat="1" applyFont="1" applyBorder="1"/>
    <xf numFmtId="0" fontId="19" fillId="0" borderId="16" xfId="0" applyFont="1" applyFill="1" applyBorder="1" applyAlignment="1">
      <alignment horizontal="left" wrapText="1"/>
    </xf>
    <xf numFmtId="4" fontId="14" fillId="0" borderId="17" xfId="0" applyNumberFormat="1" applyFont="1" applyBorder="1"/>
    <xf numFmtId="0" fontId="19" fillId="0" borderId="18" xfId="0" applyFont="1" applyFill="1" applyBorder="1" applyAlignment="1">
      <alignment horizontal="left" wrapText="1"/>
    </xf>
    <xf numFmtId="4" fontId="14" fillId="0" borderId="19" xfId="0" applyNumberFormat="1" applyFont="1" applyBorder="1"/>
    <xf numFmtId="0" fontId="21" fillId="0" borderId="40" xfId="0" applyFont="1" applyBorder="1" applyAlignment="1">
      <alignment horizontal="center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4" fontId="22" fillId="0" borderId="42" xfId="0" applyNumberFormat="1" applyFont="1" applyBorder="1" applyAlignment="1">
      <alignment horizontal="right" vertical="center" wrapText="1"/>
    </xf>
    <xf numFmtId="0" fontId="22" fillId="0" borderId="43" xfId="0" applyFont="1" applyBorder="1" applyAlignment="1">
      <alignment vertical="center" wrapText="1"/>
    </xf>
    <xf numFmtId="4" fontId="22" fillId="0" borderId="44" xfId="0" applyNumberFormat="1" applyFont="1" applyBorder="1" applyAlignment="1">
      <alignment horizontal="right" vertical="center" wrapText="1"/>
    </xf>
    <xf numFmtId="0" fontId="21" fillId="0" borderId="46" xfId="0" applyFont="1" applyBorder="1" applyAlignment="1">
      <alignment vertical="center" wrapText="1"/>
    </xf>
    <xf numFmtId="4" fontId="21" fillId="0" borderId="47" xfId="0" applyNumberFormat="1" applyFont="1" applyBorder="1" applyAlignment="1">
      <alignment horizontal="right" vertical="center" wrapText="1"/>
    </xf>
    <xf numFmtId="165" fontId="19" fillId="0" borderId="0" xfId="1" applyNumberFormat="1" applyFont="1" applyFill="1"/>
    <xf numFmtId="0" fontId="19" fillId="0" borderId="0" xfId="1" applyFont="1" applyFill="1" applyAlignment="1">
      <alignment horizontal="center" shrinkToFit="1"/>
    </xf>
    <xf numFmtId="164" fontId="19" fillId="0" borderId="0" xfId="1" applyNumberFormat="1" applyFont="1" applyFill="1" applyAlignment="1">
      <alignment horizontal="center"/>
    </xf>
    <xf numFmtId="4" fontId="19" fillId="0" borderId="0" xfId="1" applyNumberFormat="1" applyFont="1" applyFill="1" applyAlignment="1">
      <alignment horizontal="center"/>
    </xf>
    <xf numFmtId="0" fontId="19" fillId="0" borderId="0" xfId="1" applyFont="1" applyFill="1"/>
    <xf numFmtId="4" fontId="23" fillId="0" borderId="0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4" fontId="18" fillId="6" borderId="49" xfId="1" applyNumberFormat="1" applyFont="1" applyFill="1" applyBorder="1" applyAlignment="1">
      <alignment horizontal="center" wrapText="1" shrinkToFit="1"/>
    </xf>
    <xf numFmtId="4" fontId="18" fillId="6" borderId="51" xfId="1" applyNumberFormat="1" applyFont="1" applyFill="1" applyBorder="1" applyAlignment="1">
      <alignment horizontal="center" wrapText="1" shrinkToFit="1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 shrinkToFit="1"/>
    </xf>
    <xf numFmtId="4" fontId="18" fillId="0" borderId="0" xfId="1" applyNumberFormat="1" applyFont="1" applyFill="1" applyBorder="1" applyAlignment="1">
      <alignment horizontal="center" shrinkToFit="1"/>
    </xf>
    <xf numFmtId="4" fontId="24" fillId="0" borderId="0" xfId="1" applyNumberFormat="1" applyFont="1" applyFill="1" applyBorder="1" applyAlignment="1">
      <alignment horizontal="center" wrapText="1" shrinkToFit="1"/>
    </xf>
    <xf numFmtId="4" fontId="19" fillId="6" borderId="28" xfId="0" applyNumberFormat="1" applyFont="1" applyFill="1" applyBorder="1" applyAlignment="1">
      <alignment horizontal="center"/>
    </xf>
    <xf numFmtId="2" fontId="19" fillId="0" borderId="0" xfId="1" applyNumberFormat="1" applyFont="1" applyFill="1"/>
    <xf numFmtId="0" fontId="19" fillId="0" borderId="36" xfId="1" applyFont="1" applyFill="1" applyBorder="1" applyAlignment="1">
      <alignment horizontal="center"/>
    </xf>
    <xf numFmtId="49" fontId="19" fillId="0" borderId="0" xfId="1" applyNumberFormat="1" applyFont="1" applyFill="1" applyBorder="1" applyAlignment="1">
      <alignment horizontal="center"/>
    </xf>
    <xf numFmtId="0" fontId="19" fillId="0" borderId="0" xfId="0" applyFont="1" applyBorder="1"/>
    <xf numFmtId="49" fontId="19" fillId="0" borderId="0" xfId="0" applyNumberFormat="1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49" fontId="19" fillId="0" borderId="36" xfId="1" applyNumberFormat="1" applyFont="1" applyFill="1" applyBorder="1" applyAlignment="1">
      <alignment horizontal="center"/>
    </xf>
    <xf numFmtId="0" fontId="19" fillId="0" borderId="0" xfId="1" applyFont="1" applyFill="1" applyBorder="1"/>
    <xf numFmtId="4" fontId="26" fillId="0" borderId="0" xfId="1" applyNumberFormat="1" applyFont="1" applyFill="1" applyBorder="1" applyAlignment="1">
      <alignment horizontal="center"/>
    </xf>
    <xf numFmtId="4" fontId="23" fillId="0" borderId="37" xfId="1" applyNumberFormat="1" applyFont="1" applyFill="1" applyBorder="1" applyAlignment="1">
      <alignment horizontal="center"/>
    </xf>
    <xf numFmtId="4" fontId="19" fillId="0" borderId="36" xfId="1" applyNumberFormat="1" applyFont="1" applyFill="1" applyBorder="1" applyAlignment="1">
      <alignment horizontal="center"/>
    </xf>
    <xf numFmtId="0" fontId="19" fillId="0" borderId="0" xfId="1" applyFont="1" applyFill="1" applyBorder="1" applyAlignment="1">
      <alignment horizontal="left"/>
    </xf>
    <xf numFmtId="0" fontId="19" fillId="0" borderId="0" xfId="1" applyFont="1" applyFill="1" applyBorder="1" applyAlignment="1">
      <alignment wrapText="1"/>
    </xf>
    <xf numFmtId="0" fontId="19" fillId="0" borderId="0" xfId="2" applyNumberFormat="1" applyFont="1" applyFill="1" applyBorder="1" applyAlignment="1">
      <alignment horizontal="left"/>
    </xf>
    <xf numFmtId="4" fontId="26" fillId="0" borderId="0" xfId="2" applyNumberFormat="1" applyFont="1" applyFill="1" applyBorder="1" applyAlignment="1">
      <alignment horizontal="center"/>
    </xf>
    <xf numFmtId="0" fontId="19" fillId="0" borderId="0" xfId="2" applyNumberFormat="1" applyFont="1" applyFill="1" applyBorder="1" applyAlignment="1">
      <alignment horizontal="left" wrapText="1"/>
    </xf>
    <xf numFmtId="4" fontId="26" fillId="0" borderId="37" xfId="1" applyNumberFormat="1" applyFont="1" applyFill="1" applyBorder="1" applyAlignment="1">
      <alignment horizontal="center"/>
    </xf>
    <xf numFmtId="49" fontId="19" fillId="0" borderId="24" xfId="1" applyNumberFormat="1" applyFont="1" applyFill="1" applyBorder="1" applyAlignment="1">
      <alignment horizontal="center"/>
    </xf>
    <xf numFmtId="0" fontId="19" fillId="0" borderId="38" xfId="1" applyFont="1" applyFill="1" applyBorder="1" applyAlignment="1">
      <alignment horizontal="center"/>
    </xf>
    <xf numFmtId="0" fontId="19" fillId="0" borderId="24" xfId="1" applyFont="1" applyFill="1" applyBorder="1"/>
    <xf numFmtId="4" fontId="26" fillId="0" borderId="24" xfId="1" applyNumberFormat="1" applyFont="1" applyFill="1" applyBorder="1" applyAlignment="1">
      <alignment horizontal="center"/>
    </xf>
    <xf numFmtId="4" fontId="23" fillId="0" borderId="24" xfId="1" applyNumberFormat="1" applyFont="1" applyFill="1" applyBorder="1" applyAlignment="1">
      <alignment horizontal="center"/>
    </xf>
    <xf numFmtId="4" fontId="23" fillId="0" borderId="39" xfId="1" applyNumberFormat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/>
    <xf numFmtId="0" fontId="19" fillId="0" borderId="0" xfId="1" applyFont="1" applyFill="1" applyAlignment="1">
      <alignment horizontal="center"/>
    </xf>
    <xf numFmtId="4" fontId="19" fillId="0" borderId="0" xfId="1" applyNumberFormat="1" applyFont="1" applyFill="1"/>
    <xf numFmtId="4" fontId="11" fillId="0" borderId="0" xfId="0" applyNumberFormat="1" applyFont="1" applyFill="1" applyBorder="1"/>
    <xf numFmtId="0" fontId="3" fillId="0" borderId="40" xfId="0" applyFont="1" applyBorder="1"/>
    <xf numFmtId="0" fontId="3" fillId="0" borderId="35" xfId="0" applyFont="1" applyBorder="1"/>
    <xf numFmtId="0" fontId="3" fillId="0" borderId="4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43" xfId="0" applyFont="1" applyBorder="1"/>
    <xf numFmtId="0" fontId="4" fillId="0" borderId="45" xfId="0" applyFont="1" applyBorder="1"/>
    <xf numFmtId="0" fontId="4" fillId="0" borderId="35" xfId="0" applyFont="1" applyBorder="1"/>
    <xf numFmtId="0" fontId="4" fillId="0" borderId="42" xfId="0" applyFont="1" applyBorder="1"/>
    <xf numFmtId="0" fontId="4" fillId="0" borderId="44" xfId="0" applyFont="1" applyBorder="1"/>
    <xf numFmtId="164" fontId="19" fillId="0" borderId="20" xfId="0" applyNumberFormat="1" applyFont="1" applyFill="1" applyBorder="1" applyAlignment="1">
      <alignment horizontal="left"/>
    </xf>
    <xf numFmtId="164" fontId="19" fillId="0" borderId="22" xfId="0" applyNumberFormat="1" applyFont="1" applyFill="1" applyBorder="1" applyAlignment="1">
      <alignment horizontal="left"/>
    </xf>
    <xf numFmtId="164" fontId="19" fillId="0" borderId="58" xfId="0" applyNumberFormat="1" applyFont="1" applyFill="1" applyBorder="1" applyAlignment="1">
      <alignment horizontal="left"/>
    </xf>
    <xf numFmtId="4" fontId="14" fillId="0" borderId="60" xfId="0" applyNumberFormat="1" applyFont="1" applyBorder="1" applyAlignment="1">
      <alignment horizontal="right"/>
    </xf>
    <xf numFmtId="4" fontId="14" fillId="0" borderId="61" xfId="0" applyNumberFormat="1" applyFont="1" applyBorder="1"/>
    <xf numFmtId="164" fontId="19" fillId="0" borderId="0" xfId="1" applyNumberFormat="1" applyFont="1" applyFill="1" applyBorder="1" applyAlignment="1">
      <alignment horizontal="center"/>
    </xf>
    <xf numFmtId="4" fontId="24" fillId="0" borderId="37" xfId="1" applyNumberFormat="1" applyFont="1" applyFill="1" applyBorder="1" applyAlignment="1">
      <alignment horizontal="center" wrapText="1" shrinkToFit="1"/>
    </xf>
    <xf numFmtId="4" fontId="19" fillId="6" borderId="68" xfId="0" applyNumberFormat="1" applyFont="1" applyFill="1" applyBorder="1" applyAlignment="1">
      <alignment horizontal="center"/>
    </xf>
    <xf numFmtId="4" fontId="26" fillId="0" borderId="26" xfId="0" applyNumberFormat="1" applyFont="1" applyBorder="1" applyAlignment="1">
      <alignment horizontal="center"/>
    </xf>
    <xf numFmtId="4" fontId="26" fillId="0" borderId="26" xfId="1" applyNumberFormat="1" applyFont="1" applyFill="1" applyBorder="1" applyAlignment="1">
      <alignment horizontal="center"/>
    </xf>
    <xf numFmtId="4" fontId="23" fillId="0" borderId="26" xfId="1" applyNumberFormat="1" applyFont="1" applyFill="1" applyBorder="1" applyAlignment="1">
      <alignment horizontal="center"/>
    </xf>
    <xf numFmtId="4" fontId="26" fillId="0" borderId="54" xfId="1" applyNumberFormat="1" applyFont="1" applyFill="1" applyBorder="1" applyAlignment="1">
      <alignment horizontal="center"/>
    </xf>
    <xf numFmtId="4" fontId="23" fillId="0" borderId="54" xfId="1" applyNumberFormat="1" applyFont="1" applyFill="1" applyBorder="1" applyAlignment="1">
      <alignment horizontal="center"/>
    </xf>
    <xf numFmtId="4" fontId="26" fillId="0" borderId="54" xfId="2" applyNumberFormat="1" applyFont="1" applyFill="1" applyBorder="1" applyAlignment="1">
      <alignment horizontal="center"/>
    </xf>
    <xf numFmtId="4" fontId="26" fillId="0" borderId="24" xfId="2" applyNumberFormat="1" applyFont="1" applyFill="1" applyBorder="1" applyAlignment="1">
      <alignment horizontal="center"/>
    </xf>
    <xf numFmtId="4" fontId="26" fillId="0" borderId="26" xfId="2" applyNumberFormat="1" applyFont="1" applyFill="1" applyBorder="1" applyAlignment="1">
      <alignment horizontal="center"/>
    </xf>
    <xf numFmtId="4" fontId="26" fillId="0" borderId="69" xfId="0" applyNumberFormat="1" applyFont="1" applyBorder="1" applyAlignment="1">
      <alignment horizontal="center"/>
    </xf>
    <xf numFmtId="4" fontId="23" fillId="0" borderId="69" xfId="1" applyNumberFormat="1" applyFont="1" applyFill="1" applyBorder="1" applyAlignment="1">
      <alignment horizontal="center"/>
    </xf>
    <xf numFmtId="4" fontId="23" fillId="0" borderId="55" xfId="1" applyNumberFormat="1" applyFont="1" applyFill="1" applyBorder="1" applyAlignment="1">
      <alignment horizontal="center"/>
    </xf>
    <xf numFmtId="4" fontId="26" fillId="0" borderId="55" xfId="1" applyNumberFormat="1" applyFont="1" applyFill="1" applyBorder="1" applyAlignment="1">
      <alignment horizontal="center"/>
    </xf>
    <xf numFmtId="4" fontId="26" fillId="0" borderId="39" xfId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top" wrapText="1" indent="5"/>
    </xf>
    <xf numFmtId="0" fontId="27" fillId="0" borderId="35" xfId="0" applyFont="1" applyFill="1" applyBorder="1" applyAlignment="1">
      <alignment horizontal="left" vertical="center" indent="4" readingOrder="1"/>
    </xf>
    <xf numFmtId="0" fontId="3" fillId="0" borderId="35" xfId="0" applyFont="1" applyFill="1" applyBorder="1" applyAlignment="1">
      <alignment horizontal="left" vertical="center" indent="4" readingOrder="1"/>
    </xf>
    <xf numFmtId="0" fontId="28" fillId="0" borderId="7" xfId="0" applyFont="1" applyFill="1" applyBorder="1" applyAlignment="1">
      <alignment horizontal="left" vertical="center" indent="4" readingOrder="1"/>
    </xf>
    <xf numFmtId="0" fontId="4" fillId="0" borderId="7" xfId="0" applyFont="1" applyFill="1" applyBorder="1" applyAlignment="1">
      <alignment horizontal="left" vertical="center" indent="4" readingOrder="1"/>
    </xf>
    <xf numFmtId="0" fontId="27" fillId="0" borderId="7" xfId="0" applyFont="1" applyFill="1" applyBorder="1" applyAlignment="1">
      <alignment horizontal="left" vertical="center" wrapText="1" indent="4" readingOrder="1"/>
    </xf>
    <xf numFmtId="0" fontId="4" fillId="0" borderId="7" xfId="0" applyFont="1" applyFill="1" applyBorder="1" applyAlignment="1">
      <alignment horizontal="left" vertical="top" wrapText="1" indent="2"/>
    </xf>
    <xf numFmtId="0" fontId="4" fillId="0" borderId="7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6" fillId="0" borderId="6" xfId="0" applyFont="1" applyFill="1" applyBorder="1" applyAlignment="1">
      <alignment horizontal="left" vertical="center" wrapText="1" indent="4" readingOrder="1"/>
    </xf>
    <xf numFmtId="0" fontId="6" fillId="0" borderId="7" xfId="0" applyFont="1" applyFill="1" applyBorder="1" applyAlignment="1">
      <alignment horizontal="left" vertical="center" wrapText="1" indent="4" readingOrder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49" fontId="17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4" fontId="10" fillId="0" borderId="0" xfId="0" applyNumberFormat="1" applyFont="1" applyFill="1"/>
    <xf numFmtId="0" fontId="11" fillId="0" borderId="1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4" fontId="10" fillId="0" borderId="11" xfId="0" applyNumberFormat="1" applyFont="1" applyFill="1" applyBorder="1"/>
    <xf numFmtId="49" fontId="19" fillId="0" borderId="1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/>
    <xf numFmtId="4" fontId="3" fillId="0" borderId="78" xfId="0" applyNumberFormat="1" applyFont="1" applyFill="1" applyBorder="1"/>
    <xf numFmtId="49" fontId="31" fillId="0" borderId="72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Border="1"/>
    <xf numFmtId="4" fontId="35" fillId="0" borderId="0" xfId="0" applyNumberFormat="1" applyFont="1" applyFill="1" applyBorder="1"/>
    <xf numFmtId="0" fontId="34" fillId="0" borderId="7" xfId="0" applyFont="1" applyFill="1" applyBorder="1" applyAlignment="1">
      <alignment horizontal="center"/>
    </xf>
    <xf numFmtId="49" fontId="34" fillId="0" borderId="7" xfId="0" applyNumberFormat="1" applyFont="1" applyFill="1" applyBorder="1" applyAlignment="1">
      <alignment horizontal="left"/>
    </xf>
    <xf numFmtId="4" fontId="33" fillId="0" borderId="7" xfId="0" applyNumberFormat="1" applyFont="1" applyFill="1" applyBorder="1" applyAlignment="1"/>
    <xf numFmtId="4" fontId="34" fillId="0" borderId="7" xfId="0" applyNumberFormat="1" applyFont="1" applyFill="1" applyBorder="1" applyAlignment="1">
      <alignment horizontal="right"/>
    </xf>
    <xf numFmtId="0" fontId="35" fillId="0" borderId="0" xfId="0" applyFont="1" applyFill="1"/>
    <xf numFmtId="4" fontId="34" fillId="0" borderId="7" xfId="0" applyNumberFormat="1" applyFont="1" applyFill="1" applyBorder="1" applyAlignment="1"/>
    <xf numFmtId="4" fontId="35" fillId="0" borderId="0" xfId="0" applyNumberFormat="1" applyFont="1"/>
    <xf numFmtId="49" fontId="33" fillId="0" borderId="7" xfId="0" applyNumberFormat="1" applyFont="1" applyFill="1" applyBorder="1" applyAlignment="1">
      <alignment horizontal="left"/>
    </xf>
    <xf numFmtId="0" fontId="35" fillId="0" borderId="0" xfId="0" applyFont="1" applyFill="1" applyBorder="1"/>
    <xf numFmtId="0" fontId="35" fillId="0" borderId="0" xfId="0" applyFont="1" applyAlignment="1">
      <alignment horizontal="center"/>
    </xf>
    <xf numFmtId="0" fontId="36" fillId="0" borderId="72" xfId="0" applyFont="1" applyBorder="1" applyAlignment="1">
      <alignment horizontal="center"/>
    </xf>
    <xf numFmtId="4" fontId="34" fillId="0" borderId="78" xfId="0" applyNumberFormat="1" applyFont="1" applyFill="1" applyBorder="1" applyAlignment="1">
      <alignment horizontal="right"/>
    </xf>
    <xf numFmtId="4" fontId="34" fillId="0" borderId="7" xfId="0" applyNumberFormat="1" applyFont="1" applyFill="1" applyBorder="1" applyAlignment="1">
      <alignment horizontal="right" vertical="center" wrapText="1"/>
    </xf>
    <xf numFmtId="4" fontId="34" fillId="0" borderId="78" xfId="0" applyNumberFormat="1" applyFont="1" applyFill="1" applyBorder="1" applyAlignment="1">
      <alignment horizontal="right" vertical="center" wrapText="1"/>
    </xf>
    <xf numFmtId="0" fontId="35" fillId="0" borderId="72" xfId="0" applyFont="1" applyBorder="1" applyAlignment="1">
      <alignment horizontal="center"/>
    </xf>
    <xf numFmtId="0" fontId="33" fillId="0" borderId="7" xfId="7" applyNumberFormat="1" applyFont="1" applyFill="1" applyBorder="1" applyAlignment="1">
      <alignment horizontal="center" vertical="top" wrapText="1"/>
    </xf>
    <xf numFmtId="0" fontId="33" fillId="0" borderId="7" xfId="7" applyFont="1" applyFill="1" applyBorder="1" applyAlignment="1">
      <alignment horizontal="left" vertical="top"/>
    </xf>
    <xf numFmtId="4" fontId="33" fillId="0" borderId="78" xfId="0" applyNumberFormat="1" applyFont="1" applyFill="1" applyBorder="1" applyAlignment="1"/>
    <xf numFmtId="0" fontId="36" fillId="0" borderId="72" xfId="0" applyFont="1" applyFill="1" applyBorder="1" applyAlignment="1">
      <alignment horizontal="center"/>
    </xf>
    <xf numFmtId="4" fontId="34" fillId="0" borderId="78" xfId="0" applyNumberFormat="1" applyFont="1" applyFill="1" applyBorder="1" applyAlignment="1"/>
    <xf numFmtId="0" fontId="35" fillId="0" borderId="72" xfId="0" applyFont="1" applyFill="1" applyBorder="1" applyAlignment="1">
      <alignment horizontal="center"/>
    </xf>
    <xf numFmtId="164" fontId="34" fillId="0" borderId="7" xfId="0" applyNumberFormat="1" applyFont="1" applyFill="1" applyBorder="1" applyAlignment="1" applyProtection="1">
      <alignment horizontal="right"/>
      <protection locked="0"/>
    </xf>
    <xf numFmtId="0" fontId="33" fillId="0" borderId="7" xfId="2" applyNumberFormat="1" applyFont="1" applyFill="1" applyBorder="1" applyAlignment="1">
      <alignment horizontal="center" vertical="top"/>
    </xf>
    <xf numFmtId="0" fontId="33" fillId="0" borderId="7" xfId="8" applyFont="1" applyFill="1" applyBorder="1" applyAlignment="1">
      <alignment horizontal="left" vertical="top"/>
    </xf>
    <xf numFmtId="0" fontId="33" fillId="0" borderId="7" xfId="7" applyFont="1" applyBorder="1" applyAlignment="1">
      <alignment vertical="top"/>
    </xf>
    <xf numFmtId="0" fontId="33" fillId="0" borderId="7" xfId="0" applyNumberFormat="1" applyFont="1" applyFill="1" applyBorder="1" applyAlignment="1">
      <alignment horizontal="center"/>
    </xf>
    <xf numFmtId="0" fontId="35" fillId="0" borderId="73" xfId="0" applyFont="1" applyBorder="1" applyAlignment="1">
      <alignment horizontal="center"/>
    </xf>
    <xf numFmtId="0" fontId="33" fillId="0" borderId="74" xfId="7" applyNumberFormat="1" applyFont="1" applyFill="1" applyBorder="1" applyAlignment="1">
      <alignment horizontal="center" vertical="top" wrapText="1"/>
    </xf>
    <xf numFmtId="0" fontId="33" fillId="0" borderId="74" xfId="7" applyFont="1" applyFill="1" applyBorder="1" applyAlignment="1">
      <alignment horizontal="left" vertical="top"/>
    </xf>
    <xf numFmtId="0" fontId="35" fillId="0" borderId="10" xfId="0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/>
    </xf>
    <xf numFmtId="4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11" xfId="0" applyFont="1" applyFill="1" applyBorder="1" applyAlignment="1"/>
    <xf numFmtId="4" fontId="33" fillId="0" borderId="74" xfId="0" applyNumberFormat="1" applyFont="1" applyFill="1" applyBorder="1" applyAlignment="1"/>
    <xf numFmtId="4" fontId="33" fillId="0" borderId="79" xfId="0" applyNumberFormat="1" applyFont="1" applyFill="1" applyBorder="1" applyAlignment="1"/>
    <xf numFmtId="49" fontId="17" fillId="9" borderId="0" xfId="0" applyNumberFormat="1" applyFont="1" applyFill="1" applyBorder="1" applyAlignment="1">
      <alignment horizontal="center"/>
    </xf>
    <xf numFmtId="0" fontId="0" fillId="9" borderId="2" xfId="0" applyFill="1" applyBorder="1"/>
    <xf numFmtId="4" fontId="0" fillId="9" borderId="2" xfId="0" applyNumberForma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21" fillId="7" borderId="65" xfId="0" applyFont="1" applyFill="1" applyBorder="1" applyAlignment="1">
      <alignment horizontal="center" vertical="center" wrapText="1"/>
    </xf>
    <xf numFmtId="164" fontId="20" fillId="7" borderId="28" xfId="0" applyNumberFormat="1" applyFont="1" applyFill="1" applyBorder="1" applyAlignment="1" applyProtection="1">
      <alignment horizontal="center" vertical="center"/>
      <protection locked="0"/>
    </xf>
    <xf numFmtId="4" fontId="20" fillId="7" borderId="29" xfId="0" applyNumberFormat="1" applyFont="1" applyFill="1" applyBorder="1" applyAlignment="1" applyProtection="1">
      <alignment horizontal="right" vertical="center" wrapText="1"/>
      <protection locked="0"/>
    </xf>
    <xf numFmtId="49" fontId="19" fillId="9" borderId="53" xfId="0" applyNumberFormat="1" applyFont="1" applyFill="1" applyBorder="1" applyAlignment="1">
      <alignment horizontal="center"/>
    </xf>
    <xf numFmtId="4" fontId="19" fillId="9" borderId="55" xfId="0" applyNumberFormat="1" applyFont="1" applyFill="1" applyBorder="1" applyAlignment="1">
      <alignment horizontal="center"/>
    </xf>
    <xf numFmtId="49" fontId="19" fillId="9" borderId="36" xfId="0" applyNumberFormat="1" applyFont="1" applyFill="1" applyBorder="1" applyAlignment="1">
      <alignment horizontal="center"/>
    </xf>
    <xf numFmtId="4" fontId="19" fillId="9" borderId="37" xfId="0" applyNumberFormat="1" applyFont="1" applyFill="1" applyBorder="1" applyAlignment="1">
      <alignment horizontal="center"/>
    </xf>
    <xf numFmtId="0" fontId="0" fillId="9" borderId="36" xfId="0" applyFill="1" applyBorder="1"/>
    <xf numFmtId="0" fontId="0" fillId="9" borderId="37" xfId="0" applyFill="1" applyBorder="1"/>
    <xf numFmtId="49" fontId="17" fillId="9" borderId="36" xfId="0" applyNumberFormat="1" applyFont="1" applyFill="1" applyBorder="1" applyAlignment="1">
      <alignment horizontal="center"/>
    </xf>
    <xf numFmtId="49" fontId="17" fillId="9" borderId="37" xfId="0" applyNumberFormat="1" applyFont="1" applyFill="1" applyBorder="1" applyAlignment="1">
      <alignment horizontal="center"/>
    </xf>
    <xf numFmtId="49" fontId="17" fillId="9" borderId="38" xfId="0" applyNumberFormat="1" applyFont="1" applyFill="1" applyBorder="1" applyAlignment="1">
      <alignment horizontal="center"/>
    </xf>
    <xf numFmtId="49" fontId="17" fillId="9" borderId="39" xfId="0" applyNumberFormat="1" applyFont="1" applyFill="1" applyBorder="1" applyAlignment="1">
      <alignment horizontal="center"/>
    </xf>
    <xf numFmtId="0" fontId="0" fillId="9" borderId="53" xfId="0" applyFill="1" applyBorder="1"/>
    <xf numFmtId="0" fontId="0" fillId="9" borderId="54" xfId="0" applyFill="1" applyBorder="1"/>
    <xf numFmtId="4" fontId="0" fillId="9" borderId="54" xfId="0" applyNumberFormat="1" applyFill="1" applyBorder="1"/>
    <xf numFmtId="0" fontId="0" fillId="9" borderId="55" xfId="0" applyFill="1" applyBorder="1"/>
    <xf numFmtId="49" fontId="16" fillId="9" borderId="37" xfId="0" applyNumberFormat="1" applyFont="1" applyFill="1" applyBorder="1" applyAlignment="1">
      <alignment horizontal="center"/>
    </xf>
    <xf numFmtId="49" fontId="17" fillId="9" borderId="37" xfId="0" applyNumberFormat="1" applyFont="1" applyFill="1" applyBorder="1" applyAlignment="1">
      <alignment horizontal="center"/>
    </xf>
    <xf numFmtId="0" fontId="0" fillId="9" borderId="82" xfId="0" applyFill="1" applyBorder="1"/>
    <xf numFmtId="0" fontId="0" fillId="9" borderId="83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24" xfId="0" applyBorder="1"/>
    <xf numFmtId="4" fontId="0" fillId="0" borderId="24" xfId="0" applyNumberFormat="1" applyBorder="1"/>
    <xf numFmtId="0" fontId="0" fillId="0" borderId="39" xfId="0" applyBorder="1"/>
    <xf numFmtId="49" fontId="16" fillId="9" borderId="53" xfId="0" applyNumberFormat="1" applyFont="1" applyFill="1" applyBorder="1" applyAlignment="1">
      <alignment horizontal="center"/>
    </xf>
    <xf numFmtId="49" fontId="16" fillId="9" borderId="54" xfId="0" applyNumberFormat="1" applyFont="1" applyFill="1" applyBorder="1" applyAlignment="1">
      <alignment horizontal="center"/>
    </xf>
    <xf numFmtId="49" fontId="16" fillId="9" borderId="55" xfId="0" applyNumberFormat="1" applyFont="1" applyFill="1" applyBorder="1" applyAlignment="1">
      <alignment horizontal="center"/>
    </xf>
    <xf numFmtId="49" fontId="16" fillId="9" borderId="36" xfId="0" applyNumberFormat="1" applyFont="1" applyFill="1" applyBorder="1" applyAlignment="1">
      <alignment horizontal="center"/>
    </xf>
    <xf numFmtId="49" fontId="16" fillId="9" borderId="0" xfId="0" applyNumberFormat="1" applyFont="1" applyFill="1" applyBorder="1" applyAlignment="1">
      <alignment horizontal="center"/>
    </xf>
    <xf numFmtId="49" fontId="16" fillId="9" borderId="37" xfId="0" applyNumberFormat="1" applyFont="1" applyFill="1" applyBorder="1" applyAlignment="1">
      <alignment horizontal="center"/>
    </xf>
    <xf numFmtId="0" fontId="19" fillId="9" borderId="36" xfId="1" applyFont="1" applyFill="1" applyBorder="1" applyAlignment="1">
      <alignment horizontal="center" shrinkToFit="1"/>
    </xf>
    <xf numFmtId="0" fontId="19" fillId="9" borderId="0" xfId="1" applyFont="1" applyFill="1" applyBorder="1" applyAlignment="1">
      <alignment horizontal="center" shrinkToFit="1"/>
    </xf>
    <xf numFmtId="0" fontId="19" fillId="9" borderId="37" xfId="1" applyFont="1" applyFill="1" applyBorder="1" applyAlignment="1">
      <alignment horizontal="center" shrinkToFit="1"/>
    </xf>
    <xf numFmtId="0" fontId="19" fillId="9" borderId="38" xfId="1" applyFont="1" applyFill="1" applyBorder="1" applyAlignment="1">
      <alignment horizontal="center" shrinkToFit="1"/>
    </xf>
    <xf numFmtId="0" fontId="19" fillId="9" borderId="24" xfId="1" applyFont="1" applyFill="1" applyBorder="1" applyAlignment="1">
      <alignment horizontal="center" shrinkToFit="1"/>
    </xf>
    <xf numFmtId="0" fontId="19" fillId="9" borderId="39" xfId="1" applyFont="1" applyFill="1" applyBorder="1" applyAlignment="1">
      <alignment horizontal="center" shrinkToFit="1"/>
    </xf>
    <xf numFmtId="0" fontId="29" fillId="7" borderId="20" xfId="1" applyFont="1" applyFill="1" applyBorder="1" applyAlignment="1">
      <alignment horizontal="center" vertical="center" shrinkToFit="1"/>
    </xf>
    <xf numFmtId="0" fontId="29" fillId="7" borderId="62" xfId="1" applyFont="1" applyFill="1" applyBorder="1" applyAlignment="1">
      <alignment horizontal="center" vertical="center" wrapText="1" shrinkToFit="1"/>
    </xf>
    <xf numFmtId="0" fontId="29" fillId="7" borderId="62" xfId="1" applyFont="1" applyFill="1" applyBorder="1" applyAlignment="1">
      <alignment horizontal="center" vertical="center" shrinkToFit="1"/>
    </xf>
    <xf numFmtId="164" fontId="19" fillId="7" borderId="62" xfId="1" applyNumberFormat="1" applyFont="1" applyFill="1" applyBorder="1" applyAlignment="1">
      <alignment horizontal="center"/>
    </xf>
    <xf numFmtId="4" fontId="29" fillId="7" borderId="62" xfId="1" applyNumberFormat="1" applyFont="1" applyFill="1" applyBorder="1" applyAlignment="1">
      <alignment horizontal="center" vertical="center" wrapText="1" shrinkToFit="1"/>
    </xf>
    <xf numFmtId="4" fontId="29" fillId="7" borderId="63" xfId="1" applyNumberFormat="1" applyFont="1" applyFill="1" applyBorder="1" applyAlignment="1">
      <alignment horizontal="center"/>
    </xf>
    <xf numFmtId="4" fontId="29" fillId="7" borderId="56" xfId="1" applyNumberFormat="1" applyFont="1" applyFill="1" applyBorder="1" applyAlignment="1">
      <alignment horizontal="center"/>
    </xf>
    <xf numFmtId="4" fontId="29" fillId="7" borderId="64" xfId="1" applyNumberFormat="1" applyFont="1" applyFill="1" applyBorder="1" applyAlignment="1">
      <alignment horizontal="center"/>
    </xf>
    <xf numFmtId="4" fontId="29" fillId="7" borderId="48" xfId="1" applyNumberFormat="1" applyFont="1" applyFill="1" applyBorder="1" applyAlignment="1">
      <alignment horizontal="center" vertical="center" wrapText="1" shrinkToFit="1"/>
    </xf>
    <xf numFmtId="0" fontId="29" fillId="7" borderId="48" xfId="1" applyFont="1" applyFill="1" applyBorder="1" applyAlignment="1">
      <alignment horizontal="center" wrapText="1"/>
    </xf>
    <xf numFmtId="0" fontId="29" fillId="7" borderId="34" xfId="1" applyFont="1" applyFill="1" applyBorder="1" applyAlignment="1">
      <alignment horizontal="center" vertical="center" shrinkToFit="1"/>
    </xf>
    <xf numFmtId="0" fontId="29" fillId="7" borderId="1" xfId="1" applyFont="1" applyFill="1" applyBorder="1" applyAlignment="1">
      <alignment horizontal="center" vertical="center" wrapText="1" shrinkToFit="1"/>
    </xf>
    <xf numFmtId="0" fontId="29" fillId="7" borderId="1" xfId="1" applyFont="1" applyFill="1" applyBorder="1" applyAlignment="1">
      <alignment horizontal="center" vertical="center" shrinkToFit="1"/>
    </xf>
    <xf numFmtId="0" fontId="18" fillId="7" borderId="1" xfId="1" applyFont="1" applyFill="1" applyBorder="1" applyAlignment="1">
      <alignment horizontal="center" vertical="center" shrinkToFit="1"/>
    </xf>
    <xf numFmtId="4" fontId="29" fillId="7" borderId="1" xfId="1" applyNumberFormat="1" applyFont="1" applyFill="1" applyBorder="1" applyAlignment="1">
      <alignment horizontal="center" vertical="center" wrapText="1" shrinkToFit="1"/>
    </xf>
    <xf numFmtId="4" fontId="29" fillId="7" borderId="65" xfId="1" applyNumberFormat="1" applyFont="1" applyFill="1" applyBorder="1" applyAlignment="1">
      <alignment horizontal="center" vertical="center" wrapText="1" shrinkToFit="1"/>
    </xf>
    <xf numFmtId="4" fontId="29" fillId="7" borderId="66" xfId="1" applyNumberFormat="1" applyFont="1" applyFill="1" applyBorder="1" applyAlignment="1">
      <alignment horizontal="center" vertical="center" wrapText="1" shrinkToFit="1"/>
    </xf>
    <xf numFmtId="0" fontId="29" fillId="7" borderId="66" xfId="1" applyFont="1" applyFill="1" applyBorder="1" applyAlignment="1">
      <alignment horizontal="center" wrapText="1"/>
    </xf>
    <xf numFmtId="0" fontId="29" fillId="7" borderId="22" xfId="1" applyFont="1" applyFill="1" applyBorder="1" applyAlignment="1">
      <alignment horizontal="center" vertical="center" shrinkToFit="1"/>
    </xf>
    <xf numFmtId="0" fontId="29" fillId="7" borderId="67" xfId="1" applyFont="1" applyFill="1" applyBorder="1" applyAlignment="1">
      <alignment horizontal="center" vertical="center" wrapText="1" shrinkToFit="1"/>
    </xf>
    <xf numFmtId="0" fontId="29" fillId="7" borderId="67" xfId="1" applyFont="1" applyFill="1" applyBorder="1" applyAlignment="1">
      <alignment horizontal="center" vertical="center" shrinkToFit="1"/>
    </xf>
    <xf numFmtId="0" fontId="18" fillId="7" borderId="67" xfId="1" applyFont="1" applyFill="1" applyBorder="1" applyAlignment="1">
      <alignment horizontal="center" vertical="center" shrinkToFit="1"/>
    </xf>
    <xf numFmtId="4" fontId="29" fillId="7" borderId="67" xfId="1" applyNumberFormat="1" applyFont="1" applyFill="1" applyBorder="1" applyAlignment="1">
      <alignment horizontal="center" vertical="center" wrapText="1" shrinkToFit="1"/>
    </xf>
    <xf numFmtId="4" fontId="29" fillId="7" borderId="50" xfId="1" applyNumberFormat="1" applyFont="1" applyFill="1" applyBorder="1" applyAlignment="1">
      <alignment horizontal="center" vertical="center" wrapText="1" shrinkToFit="1"/>
    </xf>
    <xf numFmtId="0" fontId="29" fillId="7" borderId="50" xfId="1" applyFont="1" applyFill="1" applyBorder="1" applyAlignment="1">
      <alignment horizontal="center" wrapText="1"/>
    </xf>
    <xf numFmtId="0" fontId="25" fillId="8" borderId="25" xfId="1" applyFont="1" applyFill="1" applyBorder="1" applyAlignment="1">
      <alignment horizontal="center"/>
    </xf>
    <xf numFmtId="49" fontId="25" fillId="8" borderId="26" xfId="1" applyNumberFormat="1" applyFont="1" applyFill="1" applyBorder="1" applyAlignment="1">
      <alignment horizontal="center"/>
    </xf>
    <xf numFmtId="0" fontId="19" fillId="8" borderId="26" xfId="0" applyFont="1" applyFill="1" applyBorder="1"/>
    <xf numFmtId="0" fontId="19" fillId="8" borderId="26" xfId="0" applyFont="1" applyFill="1" applyBorder="1" applyAlignment="1">
      <alignment horizontal="center"/>
    </xf>
    <xf numFmtId="4" fontId="19" fillId="8" borderId="25" xfId="0" applyNumberFormat="1" applyFont="1" applyFill="1" applyBorder="1" applyAlignment="1">
      <alignment horizontal="center"/>
    </xf>
    <xf numFmtId="4" fontId="19" fillId="8" borderId="28" xfId="0" applyNumberFormat="1" applyFont="1" applyFill="1" applyBorder="1" applyAlignment="1">
      <alignment horizontal="center"/>
    </xf>
    <xf numFmtId="4" fontId="19" fillId="8" borderId="52" xfId="0" applyNumberFormat="1" applyFont="1" applyFill="1" applyBorder="1" applyAlignment="1">
      <alignment horizontal="center"/>
    </xf>
    <xf numFmtId="4" fontId="19" fillId="8" borderId="29" xfId="0" applyNumberFormat="1" applyFont="1" applyFill="1" applyBorder="1" applyAlignment="1">
      <alignment horizontal="center"/>
    </xf>
    <xf numFmtId="4" fontId="19" fillId="8" borderId="68" xfId="0" applyNumberFormat="1" applyFont="1" applyFill="1" applyBorder="1" applyAlignment="1">
      <alignment horizontal="center"/>
    </xf>
    <xf numFmtId="0" fontId="37" fillId="9" borderId="30" xfId="4" applyFont="1" applyFill="1" applyBorder="1" applyAlignment="1" applyProtection="1">
      <alignment horizontal="center" vertical="center" wrapText="1"/>
      <protection locked="0"/>
    </xf>
    <xf numFmtId="0" fontId="37" fillId="9" borderId="56" xfId="4" applyFont="1" applyFill="1" applyBorder="1" applyAlignment="1" applyProtection="1">
      <alignment horizontal="center" vertical="center" wrapText="1"/>
      <protection locked="0"/>
    </xf>
    <xf numFmtId="0" fontId="37" fillId="9" borderId="57" xfId="4" applyFont="1" applyFill="1" applyBorder="1" applyAlignment="1" applyProtection="1">
      <alignment horizontal="center" vertical="center" wrapText="1"/>
      <protection locked="0"/>
    </xf>
    <xf numFmtId="0" fontId="37" fillId="0" borderId="82" xfId="4" applyFont="1" applyFill="1" applyBorder="1" applyAlignment="1" applyProtection="1">
      <alignment horizontal="center" vertical="center" wrapText="1"/>
      <protection locked="0"/>
    </xf>
    <xf numFmtId="0" fontId="37" fillId="0" borderId="2" xfId="4" applyFont="1" applyFill="1" applyBorder="1" applyAlignment="1" applyProtection="1">
      <alignment horizontal="center" vertical="center" wrapText="1"/>
      <protection locked="0"/>
    </xf>
    <xf numFmtId="0" fontId="37" fillId="0" borderId="83" xfId="4" applyFont="1" applyFill="1" applyBorder="1" applyAlignment="1" applyProtection="1">
      <alignment horizontal="center" vertical="center" wrapText="1"/>
      <protection locked="0"/>
    </xf>
    <xf numFmtId="0" fontId="37" fillId="7" borderId="34" xfId="4" applyFont="1" applyFill="1" applyBorder="1" applyAlignment="1">
      <alignment horizontal="center" vertical="center" wrapText="1"/>
    </xf>
    <xf numFmtId="0" fontId="37" fillId="7" borderId="1" xfId="4" applyFont="1" applyFill="1" applyBorder="1" applyAlignment="1">
      <alignment horizontal="center" vertical="center"/>
    </xf>
    <xf numFmtId="4" fontId="37" fillId="7" borderId="32" xfId="4" applyNumberFormat="1" applyFont="1" applyFill="1" applyBorder="1" applyAlignment="1">
      <alignment horizontal="center" vertical="center" wrapText="1"/>
    </xf>
    <xf numFmtId="0" fontId="38" fillId="0" borderId="58" xfId="1" applyFont="1" applyBorder="1" applyAlignment="1" applyProtection="1">
      <alignment horizontal="center" vertical="top"/>
      <protection hidden="1"/>
    </xf>
    <xf numFmtId="0" fontId="37" fillId="0" borderId="0" xfId="4" applyFont="1" applyFill="1" applyBorder="1" applyAlignment="1" applyProtection="1"/>
    <xf numFmtId="4" fontId="39" fillId="0" borderId="59" xfId="0" applyNumberFormat="1" applyFont="1" applyBorder="1" applyProtection="1">
      <protection locked="0"/>
    </xf>
    <xf numFmtId="0" fontId="35" fillId="0" borderId="36" xfId="0" applyFont="1" applyBorder="1"/>
    <xf numFmtId="4" fontId="35" fillId="0" borderId="37" xfId="0" applyNumberFormat="1" applyFont="1" applyBorder="1"/>
    <xf numFmtId="0" fontId="35" fillId="0" borderId="38" xfId="0" applyFont="1" applyBorder="1"/>
    <xf numFmtId="0" fontId="35" fillId="0" borderId="24" xfId="0" applyFont="1" applyBorder="1"/>
    <xf numFmtId="4" fontId="35" fillId="0" borderId="39" xfId="0" applyNumberFormat="1" applyFont="1" applyBorder="1"/>
    <xf numFmtId="0" fontId="11" fillId="9" borderId="8" xfId="0" applyFont="1" applyFill="1" applyBorder="1"/>
    <xf numFmtId="0" fontId="11" fillId="9" borderId="13" xfId="0" applyFont="1" applyFill="1" applyBorder="1"/>
    <xf numFmtId="4" fontId="11" fillId="9" borderId="13" xfId="0" applyNumberFormat="1" applyFont="1" applyFill="1" applyBorder="1"/>
    <xf numFmtId="4" fontId="10" fillId="9" borderId="9" xfId="0" applyNumberFormat="1" applyFont="1" applyFill="1" applyBorder="1"/>
    <xf numFmtId="0" fontId="11" fillId="9" borderId="10" xfId="0" applyFont="1" applyFill="1" applyBorder="1"/>
    <xf numFmtId="0" fontId="11" fillId="9" borderId="0" xfId="0" applyFont="1" applyFill="1" applyBorder="1"/>
    <xf numFmtId="4" fontId="11" fillId="9" borderId="0" xfId="0" applyNumberFormat="1" applyFont="1" applyFill="1" applyBorder="1"/>
    <xf numFmtId="4" fontId="10" fillId="9" borderId="11" xfId="0" applyNumberFormat="1" applyFont="1" applyFill="1" applyBorder="1"/>
    <xf numFmtId="0" fontId="11" fillId="9" borderId="76" xfId="0" applyFont="1" applyFill="1" applyBorder="1"/>
    <xf numFmtId="0" fontId="11" fillId="9" borderId="27" xfId="0" applyFont="1" applyFill="1" applyBorder="1"/>
    <xf numFmtId="0" fontId="30" fillId="9" borderId="27" xfId="0" applyFont="1" applyFill="1" applyBorder="1" applyAlignment="1">
      <alignment horizontal="left" vertical="center" wrapText="1"/>
    </xf>
    <xf numFmtId="4" fontId="11" fillId="9" borderId="27" xfId="0" applyNumberFormat="1" applyFont="1" applyFill="1" applyBorder="1"/>
    <xf numFmtId="4" fontId="10" fillId="9" borderId="75" xfId="0" applyNumberFormat="1" applyFont="1" applyFill="1" applyBorder="1"/>
    <xf numFmtId="49" fontId="17" fillId="7" borderId="77" xfId="0" applyNumberFormat="1" applyFont="1" applyFill="1" applyBorder="1" applyAlignment="1">
      <alignment horizontal="center" vertical="center"/>
    </xf>
    <xf numFmtId="164" fontId="17" fillId="7" borderId="77" xfId="0" applyNumberFormat="1" applyFont="1" applyFill="1" applyBorder="1" applyAlignment="1">
      <alignment horizontal="center" vertical="center"/>
    </xf>
    <xf numFmtId="4" fontId="31" fillId="7" borderId="77" xfId="0" applyNumberFormat="1" applyFont="1" applyFill="1" applyBorder="1" applyAlignment="1">
      <alignment horizontal="center"/>
    </xf>
    <xf numFmtId="4" fontId="3" fillId="7" borderId="77" xfId="0" applyNumberFormat="1" applyFont="1" applyFill="1" applyBorder="1"/>
    <xf numFmtId="0" fontId="35" fillId="9" borderId="8" xfId="0" applyFont="1" applyFill="1" applyBorder="1" applyAlignment="1">
      <alignment horizontal="center"/>
    </xf>
    <xf numFmtId="0" fontId="35" fillId="9" borderId="13" xfId="0" applyFont="1" applyFill="1" applyBorder="1"/>
    <xf numFmtId="4" fontId="35" fillId="9" borderId="13" xfId="0" applyNumberFormat="1" applyFont="1" applyFill="1" applyBorder="1"/>
    <xf numFmtId="0" fontId="35" fillId="9" borderId="9" xfId="0" applyFont="1" applyFill="1" applyBorder="1"/>
    <xf numFmtId="0" fontId="35" fillId="9" borderId="10" xfId="0" applyFont="1" applyFill="1" applyBorder="1" applyAlignment="1">
      <alignment horizontal="center"/>
    </xf>
    <xf numFmtId="0" fontId="35" fillId="9" borderId="0" xfId="0" applyFont="1" applyFill="1" applyBorder="1"/>
    <xf numFmtId="0" fontId="35" fillId="9" borderId="11" xfId="0" applyFont="1" applyFill="1" applyBorder="1"/>
    <xf numFmtId="4" fontId="35" fillId="9" borderId="0" xfId="0" applyNumberFormat="1" applyFont="1" applyFill="1" applyBorder="1"/>
    <xf numFmtId="0" fontId="35" fillId="0" borderId="10" xfId="0" applyFont="1" applyFill="1" applyBorder="1" applyAlignment="1">
      <alignment horizontal="center"/>
    </xf>
    <xf numFmtId="0" fontId="35" fillId="0" borderId="11" xfId="0" applyFont="1" applyFill="1" applyBorder="1"/>
    <xf numFmtId="0" fontId="34" fillId="7" borderId="81" xfId="0" applyNumberFormat="1" applyFont="1" applyFill="1" applyBorder="1" applyAlignment="1">
      <alignment horizontal="center" vertical="center"/>
    </xf>
    <xf numFmtId="0" fontId="34" fillId="7" borderId="26" xfId="0" applyNumberFormat="1" applyFont="1" applyFill="1" applyBorder="1" applyAlignment="1">
      <alignment horizontal="center" vertical="center"/>
    </xf>
    <xf numFmtId="164" fontId="34" fillId="7" borderId="26" xfId="0" applyNumberFormat="1" applyFont="1" applyFill="1" applyBorder="1" applyAlignment="1" applyProtection="1">
      <alignment horizontal="center" vertical="center"/>
      <protection locked="0"/>
    </xf>
    <xf numFmtId="4" fontId="34" fillId="7" borderId="69" xfId="0" applyNumberFormat="1" applyFont="1" applyFill="1" applyBorder="1" applyAlignment="1" applyProtection="1">
      <alignment horizontal="center" vertical="center" wrapText="1"/>
      <protection locked="0"/>
    </xf>
    <xf numFmtId="4" fontId="34" fillId="7" borderId="80" xfId="0" applyNumberFormat="1" applyFont="1" applyFill="1" applyBorder="1" applyAlignment="1" applyProtection="1">
      <alignment horizontal="center" vertical="center" wrapText="1"/>
      <protection locked="0"/>
    </xf>
    <xf numFmtId="0" fontId="35" fillId="9" borderId="76" xfId="0" applyFont="1" applyFill="1" applyBorder="1" applyAlignment="1">
      <alignment horizontal="center"/>
    </xf>
    <xf numFmtId="0" fontId="35" fillId="9" borderId="27" xfId="0" applyFont="1" applyFill="1" applyBorder="1"/>
    <xf numFmtId="4" fontId="35" fillId="9" borderId="27" xfId="0" applyNumberFormat="1" applyFont="1" applyFill="1" applyBorder="1"/>
    <xf numFmtId="0" fontId="35" fillId="9" borderId="75" xfId="0" applyFont="1" applyFill="1" applyBorder="1"/>
    <xf numFmtId="0" fontId="35" fillId="0" borderId="71" xfId="0" applyFont="1" applyBorder="1" applyAlignment="1">
      <alignment horizontal="center"/>
    </xf>
    <xf numFmtId="0" fontId="34" fillId="0" borderId="70" xfId="0" applyNumberFormat="1" applyFont="1" applyFill="1" applyBorder="1" applyAlignment="1">
      <alignment horizontal="center"/>
    </xf>
    <xf numFmtId="49" fontId="34" fillId="0" borderId="70" xfId="0" applyNumberFormat="1" applyFont="1" applyFill="1" applyBorder="1" applyAlignment="1">
      <alignment horizontal="center"/>
    </xf>
    <xf numFmtId="4" fontId="34" fillId="0" borderId="70" xfId="0" applyNumberFormat="1" applyFont="1" applyFill="1" applyBorder="1" applyAlignment="1">
      <alignment vertical="center" wrapText="1"/>
    </xf>
    <xf numFmtId="4" fontId="34" fillId="0" borderId="84" xfId="0" applyNumberFormat="1" applyFont="1" applyFill="1" applyBorder="1" applyAlignment="1">
      <alignment vertical="center" wrapText="1"/>
    </xf>
    <xf numFmtId="0" fontId="36" fillId="10" borderId="72" xfId="0" applyFont="1" applyFill="1" applyBorder="1" applyAlignment="1">
      <alignment horizontal="center"/>
    </xf>
    <xf numFmtId="0" fontId="34" fillId="10" borderId="7" xfId="0" applyFont="1" applyFill="1" applyBorder="1" applyAlignment="1">
      <alignment horizontal="left"/>
    </xf>
    <xf numFmtId="49" fontId="34" fillId="10" borderId="7" xfId="0" applyNumberFormat="1" applyFont="1" applyFill="1" applyBorder="1" applyAlignment="1">
      <alignment horizontal="center"/>
    </xf>
    <xf numFmtId="4" fontId="34" fillId="10" borderId="7" xfId="0" applyNumberFormat="1" applyFont="1" applyFill="1" applyBorder="1" applyAlignment="1">
      <alignment horizontal="right"/>
    </xf>
    <xf numFmtId="4" fontId="34" fillId="10" borderId="78" xfId="0" applyNumberFormat="1" applyFont="1" applyFill="1" applyBorder="1" applyAlignment="1">
      <alignment horizontal="right"/>
    </xf>
    <xf numFmtId="0" fontId="35" fillId="4" borderId="10" xfId="0" applyFont="1" applyFill="1" applyBorder="1" applyAlignment="1">
      <alignment horizontal="center"/>
    </xf>
    <xf numFmtId="0" fontId="33" fillId="4" borderId="0" xfId="0" applyNumberFormat="1" applyFont="1" applyFill="1" applyBorder="1" applyAlignment="1">
      <alignment horizontal="center"/>
    </xf>
    <xf numFmtId="164" fontId="34" fillId="4" borderId="0" xfId="0" applyNumberFormat="1" applyFont="1" applyFill="1" applyBorder="1" applyAlignment="1" applyProtection="1">
      <alignment horizontal="center"/>
      <protection locked="0"/>
    </xf>
    <xf numFmtId="4" fontId="40" fillId="4" borderId="0" xfId="0" applyNumberFormat="1" applyFont="1" applyFill="1" applyBorder="1" applyAlignment="1">
      <alignment horizontal="right"/>
    </xf>
    <xf numFmtId="4" fontId="40" fillId="4" borderId="11" xfId="0" applyNumberFormat="1" applyFont="1" applyFill="1" applyBorder="1" applyAlignment="1">
      <alignment horizontal="right"/>
    </xf>
    <xf numFmtId="49" fontId="31" fillId="4" borderId="72" xfId="0" applyNumberFormat="1" applyFont="1" applyFill="1" applyBorder="1" applyAlignment="1">
      <alignment horizontal="center" vertical="center"/>
    </xf>
    <xf numFmtId="0" fontId="31" fillId="4" borderId="7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right" wrapText="1"/>
    </xf>
    <xf numFmtId="4" fontId="3" fillId="4" borderId="7" xfId="0" applyNumberFormat="1" applyFont="1" applyFill="1" applyBorder="1"/>
    <xf numFmtId="4" fontId="3" fillId="4" borderId="78" xfId="0" applyNumberFormat="1" applyFont="1" applyFill="1" applyBorder="1"/>
    <xf numFmtId="49" fontId="34" fillId="10" borderId="72" xfId="0" applyNumberFormat="1" applyFont="1" applyFill="1" applyBorder="1" applyAlignment="1">
      <alignment horizontal="left" vertical="center"/>
    </xf>
    <xf numFmtId="164" fontId="34" fillId="10" borderId="7" xfId="0" applyNumberFormat="1" applyFont="1" applyFill="1" applyBorder="1" applyAlignment="1">
      <alignment horizontal="center" vertical="center"/>
    </xf>
    <xf numFmtId="164" fontId="34" fillId="10" borderId="7" xfId="0" applyNumberFormat="1" applyFont="1" applyFill="1" applyBorder="1" applyAlignment="1">
      <alignment horizontal="left" vertical="center"/>
    </xf>
    <xf numFmtId="4" fontId="36" fillId="10" borderId="7" xfId="0" applyNumberFormat="1" applyFont="1" applyFill="1" applyBorder="1" applyAlignment="1">
      <alignment horizontal="right" wrapText="1"/>
    </xf>
    <xf numFmtId="4" fontId="36" fillId="10" borderId="7" xfId="0" applyNumberFormat="1" applyFont="1" applyFill="1" applyBorder="1"/>
    <xf numFmtId="4" fontId="36" fillId="10" borderId="78" xfId="0" applyNumberFormat="1" applyFont="1" applyFill="1" applyBorder="1"/>
    <xf numFmtId="49" fontId="34" fillId="0" borderId="1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left" vertical="center"/>
    </xf>
    <xf numFmtId="4" fontId="35" fillId="0" borderId="0" xfId="0" applyNumberFormat="1" applyFont="1" applyFill="1" applyBorder="1" applyAlignment="1">
      <alignment horizontal="right" wrapText="1"/>
    </xf>
    <xf numFmtId="4" fontId="35" fillId="0" borderId="11" xfId="0" applyNumberFormat="1" applyFont="1" applyFill="1" applyBorder="1"/>
    <xf numFmtId="0" fontId="33" fillId="0" borderId="7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left" vertical="center"/>
    </xf>
    <xf numFmtId="4" fontId="35" fillId="0" borderId="7" xfId="0" applyNumberFormat="1" applyFont="1" applyFill="1" applyBorder="1" applyAlignment="1">
      <alignment horizontal="right" wrapText="1"/>
    </xf>
    <xf numFmtId="4" fontId="35" fillId="0" borderId="7" xfId="0" applyNumberFormat="1" applyFont="1" applyFill="1" applyBorder="1"/>
    <xf numFmtId="4" fontId="35" fillId="0" borderId="78" xfId="0" applyNumberFormat="1" applyFont="1" applyFill="1" applyBorder="1"/>
    <xf numFmtId="0" fontId="33" fillId="0" borderId="7" xfId="0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 shrinkToFit="1"/>
    </xf>
    <xf numFmtId="164" fontId="33" fillId="0" borderId="0" xfId="0" applyNumberFormat="1" applyFont="1" applyFill="1" applyBorder="1" applyAlignment="1">
      <alignment horizontal="center" vertical="center" shrinkToFit="1"/>
    </xf>
    <xf numFmtId="164" fontId="33" fillId="0" borderId="0" xfId="0" applyNumberFormat="1" applyFont="1" applyFill="1" applyBorder="1" applyAlignment="1">
      <alignment horizontal="left" vertical="center" shrinkToFit="1"/>
    </xf>
    <xf numFmtId="49" fontId="35" fillId="0" borderId="72" xfId="0" applyNumberFormat="1" applyFont="1" applyFill="1" applyBorder="1" applyAlignment="1">
      <alignment horizontal="center"/>
    </xf>
    <xf numFmtId="164" fontId="33" fillId="0" borderId="7" xfId="0" applyNumberFormat="1" applyFont="1" applyFill="1" applyBorder="1" applyAlignment="1">
      <alignment horizontal="left" vertical="center"/>
    </xf>
    <xf numFmtId="164" fontId="35" fillId="0" borderId="7" xfId="0" applyNumberFormat="1" applyFont="1" applyFill="1" applyBorder="1" applyAlignment="1">
      <alignment horizontal="right" wrapText="1"/>
    </xf>
    <xf numFmtId="49" fontId="33" fillId="0" borderId="1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center" vertical="center"/>
    </xf>
    <xf numFmtId="164" fontId="33" fillId="10" borderId="7" xfId="0" applyNumberFormat="1" applyFont="1" applyFill="1" applyBorder="1" applyAlignment="1">
      <alignment horizontal="center" vertical="center" shrinkToFit="1"/>
    </xf>
    <xf numFmtId="164" fontId="33" fillId="10" borderId="7" xfId="0" applyNumberFormat="1" applyFont="1" applyFill="1" applyBorder="1" applyAlignment="1">
      <alignment horizontal="left" vertical="center" shrinkToFit="1"/>
    </xf>
    <xf numFmtId="49" fontId="33" fillId="0" borderId="7" xfId="0" applyNumberFormat="1" applyFont="1" applyFill="1" applyBorder="1" applyAlignment="1">
      <alignment horizontal="left" vertical="center"/>
    </xf>
    <xf numFmtId="49" fontId="33" fillId="0" borderId="72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/>
    </xf>
    <xf numFmtId="49" fontId="34" fillId="10" borderId="7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3" fillId="0" borderId="7" xfId="0" applyNumberFormat="1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center"/>
    </xf>
    <xf numFmtId="0" fontId="33" fillId="0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left" vertical="top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/>
    </xf>
    <xf numFmtId="49" fontId="34" fillId="0" borderId="72" xfId="0" applyNumberFormat="1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 shrinkToFit="1"/>
    </xf>
    <xf numFmtId="0" fontId="34" fillId="10" borderId="7" xfId="0" applyFont="1" applyFill="1" applyBorder="1" applyAlignment="1">
      <alignment horizontal="left" vertical="center" shrinkToFit="1"/>
    </xf>
    <xf numFmtId="0" fontId="34" fillId="0" borderId="0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left" vertical="center" shrinkToFit="1"/>
    </xf>
    <xf numFmtId="0" fontId="33" fillId="0" borderId="7" xfId="0" applyFont="1" applyFill="1" applyBorder="1" applyAlignment="1">
      <alignment horizontal="left" vertical="center" shrinkToFit="1"/>
    </xf>
    <xf numFmtId="164" fontId="33" fillId="0" borderId="7" xfId="0" applyNumberFormat="1" applyFont="1" applyFill="1" applyBorder="1" applyAlignment="1">
      <alignment horizontal="left" vertical="center" shrinkToFit="1"/>
    </xf>
    <xf numFmtId="49" fontId="33" fillId="0" borderId="72" xfId="0" applyNumberFormat="1" applyFont="1" applyFill="1" applyBorder="1" applyAlignment="1">
      <alignment horizontal="center"/>
    </xf>
    <xf numFmtId="164" fontId="34" fillId="10" borderId="7" xfId="0" applyNumberFormat="1" applyFont="1" applyFill="1" applyBorder="1" applyAlignment="1">
      <alignment horizontal="left" vertical="center" shrinkToFit="1"/>
    </xf>
    <xf numFmtId="164" fontId="34" fillId="0" borderId="0" xfId="0" applyNumberFormat="1" applyFont="1" applyFill="1" applyBorder="1" applyAlignment="1">
      <alignment horizontal="left" vertical="center" shrinkToFit="1"/>
    </xf>
    <xf numFmtId="0" fontId="35" fillId="0" borderId="7" xfId="0" applyFont="1" applyFill="1" applyBorder="1"/>
    <xf numFmtId="0" fontId="35" fillId="0" borderId="78" xfId="0" applyFont="1" applyFill="1" applyBorder="1"/>
    <xf numFmtId="49" fontId="34" fillId="10" borderId="7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left" vertical="center"/>
    </xf>
    <xf numFmtId="0" fontId="33" fillId="10" borderId="7" xfId="0" applyFont="1" applyFill="1" applyBorder="1" applyAlignment="1">
      <alignment horizontal="left" vertical="center"/>
    </xf>
    <xf numFmtId="49" fontId="34" fillId="0" borderId="10" xfId="0" applyNumberFormat="1" applyFont="1" applyFill="1" applyBorder="1" applyAlignment="1">
      <alignment horizontal="left" vertical="center"/>
    </xf>
    <xf numFmtId="49" fontId="33" fillId="0" borderId="73" xfId="0" applyNumberFormat="1" applyFont="1" applyFill="1" applyBorder="1" applyAlignment="1">
      <alignment horizontal="center" vertical="center"/>
    </xf>
    <xf numFmtId="49" fontId="33" fillId="0" borderId="74" xfId="0" applyNumberFormat="1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left" vertical="center"/>
    </xf>
    <xf numFmtId="4" fontId="35" fillId="0" borderId="74" xfId="0" applyNumberFormat="1" applyFont="1" applyFill="1" applyBorder="1"/>
    <xf numFmtId="4" fontId="35" fillId="0" borderId="79" xfId="0" applyNumberFormat="1" applyFont="1" applyFill="1" applyBorder="1"/>
    <xf numFmtId="0" fontId="41" fillId="9" borderId="0" xfId="0" applyFont="1" applyFill="1" applyBorder="1" applyAlignment="1">
      <alignment horizontal="center"/>
    </xf>
    <xf numFmtId="0" fontId="41" fillId="9" borderId="10" xfId="0" applyFont="1" applyFill="1" applyBorder="1" applyAlignment="1">
      <alignment horizontal="center"/>
    </xf>
    <xf numFmtId="0" fontId="41" fillId="9" borderId="11" xfId="0" applyFont="1" applyFill="1" applyBorder="1" applyAlignment="1">
      <alignment horizontal="center"/>
    </xf>
  </cellXfs>
  <cellStyles count="9">
    <cellStyle name="Millares 2" xfId="2"/>
    <cellStyle name="Normal" xfId="0" builtinId="0"/>
    <cellStyle name="Normal 2" xfId="3"/>
    <cellStyle name="Normal 2 2" xfId="1"/>
    <cellStyle name="Normal 3" xfId="4"/>
    <cellStyle name="Normal 4 2" xfId="6"/>
    <cellStyle name="Normal_COG 2010" xfId="7"/>
    <cellStyle name="Normal_COG 2010 2" xfId="8"/>
    <cellStyle name="Porcentaje 2" xfId="5"/>
  </cellStyles>
  <dxfs count="0"/>
  <tableStyles count="0" defaultTableStyle="TableStyleMedium2" defaultPivotStyle="PivotStyleLight16"/>
  <colors>
    <mruColors>
      <color rgb="FFCC80A2"/>
      <color rgb="FFF2F2F2"/>
      <color rgb="FFFFFFB3"/>
      <color rgb="FF8C329E"/>
      <color rgb="FF9155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766762</xdr:colOff>
      <xdr:row>0</xdr:row>
      <xdr:rowOff>133350</xdr:rowOff>
    </xdr:from>
    <xdr:to>
      <xdr:col>3</xdr:col>
      <xdr:colOff>176212</xdr:colOff>
      <xdr:row>3</xdr:row>
      <xdr:rowOff>209550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133350"/>
          <a:ext cx="1064419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152401</xdr:colOff>
      <xdr:row>0</xdr:row>
      <xdr:rowOff>152399</xdr:rowOff>
    </xdr:from>
    <xdr:to>
      <xdr:col>1</xdr:col>
      <xdr:colOff>657225</xdr:colOff>
      <xdr:row>4</xdr:row>
      <xdr:rowOff>47625</xdr:rowOff>
    </xdr:to>
    <xdr:pic>
      <xdr:nvPicPr>
        <xdr:cNvPr id="7" name="Picture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52399"/>
          <a:ext cx="802480" cy="76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149679</xdr:colOff>
      <xdr:row>1</xdr:row>
      <xdr:rowOff>87086</xdr:rowOff>
    </xdr:from>
    <xdr:to>
      <xdr:col>2</xdr:col>
      <xdr:colOff>1233197</xdr:colOff>
      <xdr:row>5</xdr:row>
      <xdr:rowOff>106136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43" y="281474"/>
          <a:ext cx="1083518" cy="893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86308</xdr:colOff>
      <xdr:row>1</xdr:row>
      <xdr:rowOff>106137</xdr:rowOff>
    </xdr:from>
    <xdr:to>
      <xdr:col>1</xdr:col>
      <xdr:colOff>782691</xdr:colOff>
      <xdr:row>5</xdr:row>
      <xdr:rowOff>144237</xdr:rowOff>
    </xdr:to>
    <xdr:pic>
      <xdr:nvPicPr>
        <xdr:cNvPr id="4" name="Picture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74" y="300525"/>
          <a:ext cx="696383" cy="912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502724</xdr:colOff>
      <xdr:row>1</xdr:row>
      <xdr:rowOff>60325</xdr:rowOff>
    </xdr:from>
    <xdr:to>
      <xdr:col>11</xdr:col>
      <xdr:colOff>600075</xdr:colOff>
      <xdr:row>6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3924" y="231775"/>
          <a:ext cx="1040326" cy="1101725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1</xdr:row>
      <xdr:rowOff>75140</xdr:rowOff>
    </xdr:from>
    <xdr:to>
      <xdr:col>2</xdr:col>
      <xdr:colOff>185208</xdr:colOff>
      <xdr:row>6</xdr:row>
      <xdr:rowOff>56090</xdr:rowOff>
    </xdr:to>
    <xdr:pic>
      <xdr:nvPicPr>
        <xdr:cNvPr id="3" name="Picture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237065"/>
          <a:ext cx="696383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0</xdr:col>
      <xdr:colOff>839258</xdr:colOff>
      <xdr:row>0</xdr:row>
      <xdr:rowOff>685800</xdr:rowOff>
    </xdr:to>
    <xdr:pic>
      <xdr:nvPicPr>
        <xdr:cNvPr id="2" name="Picture 2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4775"/>
          <a:ext cx="696383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3028950</xdr:colOff>
      <xdr:row>0</xdr:row>
      <xdr:rowOff>76200</xdr:rowOff>
    </xdr:from>
    <xdr:to>
      <xdr:col>2</xdr:col>
      <xdr:colOff>933450</xdr:colOff>
      <xdr:row>0</xdr:row>
      <xdr:rowOff>676275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6200"/>
          <a:ext cx="990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279477</xdr:colOff>
      <xdr:row>0</xdr:row>
      <xdr:rowOff>37171</xdr:rowOff>
    </xdr:from>
    <xdr:to>
      <xdr:col>3</xdr:col>
      <xdr:colOff>232445</xdr:colOff>
      <xdr:row>4</xdr:row>
      <xdr:rowOff>138462</xdr:rowOff>
    </xdr:to>
    <xdr:pic>
      <xdr:nvPicPr>
        <xdr:cNvPr id="3" name="Picture 2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727" y="37171"/>
          <a:ext cx="696383" cy="101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325244</xdr:colOff>
      <xdr:row>0</xdr:row>
      <xdr:rowOff>116157</xdr:rowOff>
    </xdr:from>
    <xdr:to>
      <xdr:col>15</xdr:col>
      <xdr:colOff>642124</xdr:colOff>
      <xdr:row>4</xdr:row>
      <xdr:rowOff>162621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5945" y="116157"/>
          <a:ext cx="1327460" cy="964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</xdr:colOff>
      <xdr:row>0</xdr:row>
      <xdr:rowOff>89494</xdr:rowOff>
    </xdr:from>
    <xdr:to>
      <xdr:col>3</xdr:col>
      <xdr:colOff>638385</xdr:colOff>
      <xdr:row>4</xdr:row>
      <xdr:rowOff>8688</xdr:rowOff>
    </xdr:to>
    <xdr:pic>
      <xdr:nvPicPr>
        <xdr:cNvPr id="3" name="Picture 2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369" y="89494"/>
          <a:ext cx="638175" cy="714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478693</xdr:colOff>
      <xdr:row>0</xdr:row>
      <xdr:rowOff>119010</xdr:rowOff>
    </xdr:from>
    <xdr:to>
      <xdr:col>15</xdr:col>
      <xdr:colOff>692316</xdr:colOff>
      <xdr:row>4</xdr:row>
      <xdr:rowOff>31060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528" y="119010"/>
          <a:ext cx="1061453" cy="70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6"/>
  <sheetViews>
    <sheetView workbookViewId="0">
      <selection activeCell="G6" sqref="G6"/>
    </sheetView>
  </sheetViews>
  <sheetFormatPr baseColWidth="10" defaultRowHeight="15" x14ac:dyDescent="0.25"/>
  <cols>
    <col min="1" max="1" width="5.5703125" style="1" customWidth="1"/>
    <col min="2" max="2" width="11.42578125" style="1"/>
    <col min="3" max="3" width="55.140625" style="1" customWidth="1"/>
    <col min="4" max="4" width="10" style="1" customWidth="1"/>
    <col min="5" max="5" width="4.5703125" bestFit="1" customWidth="1"/>
    <col min="6" max="6" width="5.85546875" bestFit="1" customWidth="1"/>
    <col min="7" max="7" width="7.28515625" bestFit="1" customWidth="1"/>
    <col min="8" max="8" width="7.7109375" bestFit="1" customWidth="1"/>
    <col min="9" max="9" width="7.28515625" bestFit="1" customWidth="1"/>
    <col min="10" max="10" width="7.42578125" bestFit="1" customWidth="1"/>
    <col min="11" max="11" width="5.7109375" bestFit="1" customWidth="1"/>
  </cols>
  <sheetData>
    <row r="1" spans="1:11" x14ac:dyDescent="0.25">
      <c r="A1" s="98" t="s">
        <v>10</v>
      </c>
      <c r="B1" s="130" t="s">
        <v>11</v>
      </c>
      <c r="C1" s="131"/>
      <c r="D1" s="99" t="s">
        <v>12</v>
      </c>
      <c r="E1" s="105"/>
      <c r="F1" s="99" t="s">
        <v>443</v>
      </c>
      <c r="G1" s="99" t="s">
        <v>444</v>
      </c>
      <c r="H1" s="99" t="s">
        <v>445</v>
      </c>
      <c r="I1" s="99" t="s">
        <v>446</v>
      </c>
      <c r="J1" s="99" t="s">
        <v>447</v>
      </c>
      <c r="K1" s="100" t="s">
        <v>103</v>
      </c>
    </row>
    <row r="2" spans="1:11" x14ac:dyDescent="0.25">
      <c r="A2" s="101" t="s">
        <v>13</v>
      </c>
      <c r="B2" s="132" t="s">
        <v>14</v>
      </c>
      <c r="C2" s="133"/>
      <c r="D2" s="102" t="s">
        <v>15</v>
      </c>
      <c r="E2" s="102" t="s">
        <v>55</v>
      </c>
      <c r="F2" s="102"/>
      <c r="G2" s="102"/>
      <c r="H2" s="102"/>
      <c r="I2" s="102"/>
      <c r="J2" s="102"/>
      <c r="K2" s="106"/>
    </row>
    <row r="3" spans="1:11" x14ac:dyDescent="0.25">
      <c r="A3" s="101"/>
      <c r="B3" s="134" t="s">
        <v>16</v>
      </c>
      <c r="C3" s="134"/>
      <c r="D3" s="102"/>
      <c r="E3" s="102"/>
      <c r="F3" s="102"/>
      <c r="G3" s="102"/>
      <c r="H3" s="102"/>
      <c r="I3" s="102"/>
      <c r="J3" s="102"/>
      <c r="K3" s="106"/>
    </row>
    <row r="4" spans="1:11" x14ac:dyDescent="0.25">
      <c r="A4" s="101" t="s">
        <v>17</v>
      </c>
      <c r="B4" s="129" t="s">
        <v>18</v>
      </c>
      <c r="C4" s="129"/>
      <c r="D4" s="102" t="s">
        <v>19</v>
      </c>
      <c r="E4" s="102" t="s">
        <v>56</v>
      </c>
      <c r="F4" s="102"/>
      <c r="G4" s="102"/>
      <c r="H4" s="102"/>
      <c r="I4" s="102"/>
      <c r="J4" s="102"/>
      <c r="K4" s="106"/>
    </row>
    <row r="5" spans="1:11" x14ac:dyDescent="0.25">
      <c r="A5" s="101" t="s">
        <v>17</v>
      </c>
      <c r="B5" s="129" t="s">
        <v>20</v>
      </c>
      <c r="C5" s="129"/>
      <c r="D5" s="102" t="s">
        <v>19</v>
      </c>
      <c r="E5" s="102" t="s">
        <v>56</v>
      </c>
      <c r="F5" s="102"/>
      <c r="G5" s="102"/>
      <c r="H5" s="102"/>
      <c r="I5" s="102"/>
      <c r="J5" s="102"/>
      <c r="K5" s="106"/>
    </row>
    <row r="6" spans="1:11" x14ac:dyDescent="0.25">
      <c r="A6" s="101" t="s">
        <v>17</v>
      </c>
      <c r="B6" s="129" t="s">
        <v>21</v>
      </c>
      <c r="C6" s="129"/>
      <c r="D6" s="102" t="s">
        <v>19</v>
      </c>
      <c r="E6" s="102" t="s">
        <v>56</v>
      </c>
      <c r="F6" s="102"/>
      <c r="G6" s="102"/>
      <c r="H6" s="102"/>
      <c r="I6" s="102"/>
      <c r="J6" s="102"/>
      <c r="K6" s="106"/>
    </row>
    <row r="7" spans="1:11" x14ac:dyDescent="0.25">
      <c r="A7" s="101" t="s">
        <v>17</v>
      </c>
      <c r="B7" s="129" t="s">
        <v>22</v>
      </c>
      <c r="C7" s="129"/>
      <c r="D7" s="102" t="s">
        <v>19</v>
      </c>
      <c r="E7" s="102" t="s">
        <v>56</v>
      </c>
      <c r="F7" s="102"/>
      <c r="G7" s="102"/>
      <c r="H7" s="102"/>
      <c r="I7" s="102"/>
      <c r="J7" s="102"/>
      <c r="K7" s="106"/>
    </row>
    <row r="8" spans="1:11" x14ac:dyDescent="0.25">
      <c r="A8" s="101" t="s">
        <v>17</v>
      </c>
      <c r="B8" s="129" t="s">
        <v>23</v>
      </c>
      <c r="C8" s="129"/>
      <c r="D8" s="102" t="s">
        <v>19</v>
      </c>
      <c r="E8" s="102" t="s">
        <v>56</v>
      </c>
      <c r="F8" s="102"/>
      <c r="G8" s="102"/>
      <c r="H8" s="102"/>
      <c r="I8" s="102"/>
      <c r="J8" s="102"/>
      <c r="K8" s="106"/>
    </row>
    <row r="9" spans="1:11" x14ac:dyDescent="0.25">
      <c r="A9" s="101" t="s">
        <v>17</v>
      </c>
      <c r="B9" s="129" t="s">
        <v>24</v>
      </c>
      <c r="C9" s="129"/>
      <c r="D9" s="102" t="s">
        <v>19</v>
      </c>
      <c r="E9" s="102" t="s">
        <v>56</v>
      </c>
      <c r="F9" s="102"/>
      <c r="G9" s="102"/>
      <c r="H9" s="102"/>
      <c r="I9" s="102"/>
      <c r="J9" s="102"/>
      <c r="K9" s="106"/>
    </row>
    <row r="10" spans="1:11" x14ac:dyDescent="0.25">
      <c r="A10" s="101" t="s">
        <v>17</v>
      </c>
      <c r="B10" s="129" t="s">
        <v>25</v>
      </c>
      <c r="C10" s="129"/>
      <c r="D10" s="102" t="s">
        <v>19</v>
      </c>
      <c r="E10" s="102" t="s">
        <v>56</v>
      </c>
      <c r="F10" s="102"/>
      <c r="G10" s="102"/>
      <c r="H10" s="102"/>
      <c r="I10" s="102"/>
      <c r="J10" s="102"/>
      <c r="K10" s="106"/>
    </row>
    <row r="11" spans="1:11" x14ac:dyDescent="0.25">
      <c r="A11" s="101" t="s">
        <v>17</v>
      </c>
      <c r="B11" s="129" t="s">
        <v>26</v>
      </c>
      <c r="C11" s="129"/>
      <c r="D11" s="102" t="s">
        <v>19</v>
      </c>
      <c r="E11" s="102" t="s">
        <v>56</v>
      </c>
      <c r="F11" s="102"/>
      <c r="G11" s="102"/>
      <c r="H11" s="102"/>
      <c r="I11" s="102"/>
      <c r="J11" s="102"/>
      <c r="K11" s="106"/>
    </row>
    <row r="12" spans="1:11" x14ac:dyDescent="0.25">
      <c r="A12" s="101" t="s">
        <v>17</v>
      </c>
      <c r="B12" s="129" t="s">
        <v>27</v>
      </c>
      <c r="C12" s="129"/>
      <c r="D12" s="102" t="s">
        <v>19</v>
      </c>
      <c r="E12" s="102" t="s">
        <v>56</v>
      </c>
      <c r="F12" s="102"/>
      <c r="G12" s="102"/>
      <c r="H12" s="102"/>
      <c r="I12" s="102"/>
      <c r="J12" s="102"/>
      <c r="K12" s="106"/>
    </row>
    <row r="13" spans="1:11" x14ac:dyDescent="0.25">
      <c r="A13" s="101"/>
      <c r="B13" s="134" t="s">
        <v>28</v>
      </c>
      <c r="C13" s="134"/>
      <c r="D13" s="102"/>
      <c r="E13" s="102"/>
      <c r="F13" s="102"/>
      <c r="G13" s="102"/>
      <c r="H13" s="102"/>
      <c r="I13" s="102"/>
      <c r="J13" s="102"/>
      <c r="K13" s="106"/>
    </row>
    <row r="14" spans="1:11" x14ac:dyDescent="0.25">
      <c r="A14" s="101" t="s">
        <v>17</v>
      </c>
      <c r="B14" s="129" t="s">
        <v>29</v>
      </c>
      <c r="C14" s="129"/>
      <c r="D14" s="102" t="s">
        <v>19</v>
      </c>
      <c r="E14" s="102" t="s">
        <v>56</v>
      </c>
      <c r="F14" s="102"/>
      <c r="G14" s="102"/>
      <c r="H14" s="102"/>
      <c r="I14" s="102"/>
      <c r="J14" s="102"/>
      <c r="K14" s="106"/>
    </row>
    <row r="15" spans="1:11" ht="15" customHeight="1" x14ac:dyDescent="0.25">
      <c r="A15" s="101" t="s">
        <v>17</v>
      </c>
      <c r="B15" s="136" t="s">
        <v>30</v>
      </c>
      <c r="C15" s="136"/>
      <c r="D15" s="102" t="s">
        <v>19</v>
      </c>
      <c r="E15" s="102" t="s">
        <v>56</v>
      </c>
      <c r="F15" s="102"/>
      <c r="G15" s="102"/>
      <c r="H15" s="102"/>
      <c r="I15" s="102"/>
      <c r="J15" s="102"/>
      <c r="K15" s="106"/>
    </row>
    <row r="16" spans="1:11" ht="15" customHeight="1" x14ac:dyDescent="0.25">
      <c r="A16" s="101" t="s">
        <v>17</v>
      </c>
      <c r="B16" s="136" t="s">
        <v>31</v>
      </c>
      <c r="C16" s="136"/>
      <c r="D16" s="102" t="s">
        <v>19</v>
      </c>
      <c r="E16" s="102" t="s">
        <v>56</v>
      </c>
      <c r="F16" s="102"/>
      <c r="G16" s="102"/>
      <c r="H16" s="102"/>
      <c r="I16" s="102"/>
      <c r="J16" s="102"/>
      <c r="K16" s="106"/>
    </row>
    <row r="17" spans="1:11" ht="15" customHeight="1" x14ac:dyDescent="0.25">
      <c r="A17" s="101" t="s">
        <v>17</v>
      </c>
      <c r="B17" s="136" t="s">
        <v>32</v>
      </c>
      <c r="C17" s="136"/>
      <c r="D17" s="102" t="s">
        <v>19</v>
      </c>
      <c r="E17" s="102" t="s">
        <v>56</v>
      </c>
      <c r="F17" s="102"/>
      <c r="G17" s="102"/>
      <c r="H17" s="102"/>
      <c r="I17" s="102"/>
      <c r="J17" s="102"/>
      <c r="K17" s="106"/>
    </row>
    <row r="18" spans="1:11" x14ac:dyDescent="0.25">
      <c r="A18" s="101" t="s">
        <v>17</v>
      </c>
      <c r="B18" s="136" t="s">
        <v>33</v>
      </c>
      <c r="C18" s="136"/>
      <c r="D18" s="102" t="s">
        <v>19</v>
      </c>
      <c r="E18" s="102" t="s">
        <v>56</v>
      </c>
      <c r="F18" s="102"/>
      <c r="G18" s="102"/>
      <c r="H18" s="102"/>
      <c r="I18" s="102"/>
      <c r="J18" s="102"/>
      <c r="K18" s="106"/>
    </row>
    <row r="19" spans="1:11" x14ac:dyDescent="0.25">
      <c r="A19" s="101"/>
      <c r="B19" s="134" t="s">
        <v>34</v>
      </c>
      <c r="C19" s="134"/>
      <c r="D19" s="102"/>
      <c r="E19" s="102"/>
      <c r="F19" s="102"/>
      <c r="G19" s="102"/>
      <c r="H19" s="102"/>
      <c r="I19" s="102"/>
      <c r="J19" s="102"/>
      <c r="K19" s="106"/>
    </row>
    <row r="20" spans="1:11" x14ac:dyDescent="0.25">
      <c r="A20" s="101" t="s">
        <v>17</v>
      </c>
      <c r="B20" s="129" t="s">
        <v>35</v>
      </c>
      <c r="C20" s="129"/>
      <c r="D20" s="102" t="s">
        <v>19</v>
      </c>
      <c r="E20" s="102" t="s">
        <v>56</v>
      </c>
      <c r="F20" s="102"/>
      <c r="G20" s="102"/>
      <c r="H20" s="102"/>
      <c r="I20" s="102"/>
      <c r="J20" s="102"/>
      <c r="K20" s="106"/>
    </row>
    <row r="21" spans="1:11" x14ac:dyDescent="0.25">
      <c r="A21" s="101" t="s">
        <v>17</v>
      </c>
      <c r="B21" s="129" t="s">
        <v>36</v>
      </c>
      <c r="C21" s="129"/>
      <c r="D21" s="102" t="s">
        <v>19</v>
      </c>
      <c r="E21" s="102" t="s">
        <v>56</v>
      </c>
      <c r="F21" s="102"/>
      <c r="G21" s="102"/>
      <c r="H21" s="102"/>
      <c r="I21" s="102"/>
      <c r="J21" s="102"/>
      <c r="K21" s="106"/>
    </row>
    <row r="22" spans="1:11" x14ac:dyDescent="0.25">
      <c r="A22" s="101" t="s">
        <v>17</v>
      </c>
      <c r="B22" s="129" t="s">
        <v>37</v>
      </c>
      <c r="C22" s="129"/>
      <c r="D22" s="102" t="s">
        <v>19</v>
      </c>
      <c r="E22" s="102" t="s">
        <v>448</v>
      </c>
      <c r="F22" s="102"/>
      <c r="G22" s="102"/>
      <c r="H22" s="102"/>
      <c r="I22" s="102"/>
      <c r="J22" s="102"/>
      <c r="K22" s="106"/>
    </row>
    <row r="23" spans="1:11" x14ac:dyDescent="0.25">
      <c r="A23" s="101"/>
      <c r="B23" s="134" t="s">
        <v>38</v>
      </c>
      <c r="C23" s="134"/>
      <c r="D23" s="102"/>
      <c r="E23" s="102"/>
      <c r="F23" s="102"/>
      <c r="G23" s="102"/>
      <c r="H23" s="102"/>
      <c r="I23" s="102"/>
      <c r="J23" s="102"/>
      <c r="K23" s="106"/>
    </row>
    <row r="24" spans="1:11" x14ac:dyDescent="0.25">
      <c r="A24" s="101" t="s">
        <v>39</v>
      </c>
      <c r="B24" s="135" t="s">
        <v>40</v>
      </c>
      <c r="C24" s="135"/>
      <c r="D24" s="102" t="s">
        <v>41</v>
      </c>
      <c r="E24" s="102" t="s">
        <v>56</v>
      </c>
      <c r="F24" s="102"/>
      <c r="G24" s="102"/>
      <c r="H24" s="102"/>
      <c r="I24" s="102"/>
      <c r="J24" s="102"/>
      <c r="K24" s="106"/>
    </row>
    <row r="25" spans="1:11" x14ac:dyDescent="0.25">
      <c r="A25" s="101" t="s">
        <v>42</v>
      </c>
      <c r="B25" s="135" t="s">
        <v>43</v>
      </c>
      <c r="C25" s="135"/>
      <c r="D25" s="102" t="s">
        <v>41</v>
      </c>
      <c r="E25" s="102" t="s">
        <v>56</v>
      </c>
      <c r="F25" s="102"/>
      <c r="G25" s="102"/>
      <c r="H25" s="102"/>
      <c r="I25" s="102"/>
      <c r="J25" s="102"/>
      <c r="K25" s="106"/>
    </row>
    <row r="26" spans="1:11" x14ac:dyDescent="0.25">
      <c r="A26" s="101">
        <v>62</v>
      </c>
      <c r="B26" s="135" t="s">
        <v>44</v>
      </c>
      <c r="C26" s="135"/>
      <c r="D26" s="102" t="s">
        <v>41</v>
      </c>
      <c r="E26" s="102" t="s">
        <v>56</v>
      </c>
      <c r="F26" s="102"/>
      <c r="G26" s="102"/>
      <c r="H26" s="102"/>
      <c r="I26" s="102"/>
      <c r="J26" s="102"/>
      <c r="K26" s="106"/>
    </row>
    <row r="27" spans="1:11" x14ac:dyDescent="0.25">
      <c r="A27" s="101">
        <v>66</v>
      </c>
      <c r="B27" s="135" t="s">
        <v>45</v>
      </c>
      <c r="C27" s="135"/>
      <c r="D27" s="102" t="s">
        <v>41</v>
      </c>
      <c r="E27" s="102" t="s">
        <v>56</v>
      </c>
      <c r="F27" s="102"/>
      <c r="G27" s="102"/>
      <c r="H27" s="102"/>
      <c r="I27" s="102"/>
      <c r="J27" s="102"/>
      <c r="K27" s="106"/>
    </row>
    <row r="28" spans="1:11" x14ac:dyDescent="0.25">
      <c r="A28" s="101">
        <v>66</v>
      </c>
      <c r="B28" s="135" t="s">
        <v>46</v>
      </c>
      <c r="C28" s="135"/>
      <c r="D28" s="102" t="s">
        <v>41</v>
      </c>
      <c r="E28" s="102" t="s">
        <v>56</v>
      </c>
      <c r="F28" s="102"/>
      <c r="G28" s="102"/>
      <c r="H28" s="102"/>
      <c r="I28" s="102"/>
      <c r="J28" s="102"/>
      <c r="K28" s="106"/>
    </row>
    <row r="29" spans="1:11" x14ac:dyDescent="0.25">
      <c r="A29" s="101">
        <v>67</v>
      </c>
      <c r="B29" s="135" t="s">
        <v>47</v>
      </c>
      <c r="C29" s="135"/>
      <c r="D29" s="102" t="s">
        <v>19</v>
      </c>
      <c r="E29" s="102" t="s">
        <v>56</v>
      </c>
      <c r="F29" s="102"/>
      <c r="G29" s="102"/>
      <c r="H29" s="102"/>
      <c r="I29" s="102"/>
      <c r="J29" s="102"/>
      <c r="K29" s="106"/>
    </row>
    <row r="30" spans="1:11" x14ac:dyDescent="0.25">
      <c r="A30" s="101">
        <v>68</v>
      </c>
      <c r="B30" s="135" t="s">
        <v>48</v>
      </c>
      <c r="C30" s="135"/>
      <c r="D30" s="102" t="s">
        <v>19</v>
      </c>
      <c r="E30" s="102" t="s">
        <v>56</v>
      </c>
      <c r="F30" s="102"/>
      <c r="G30" s="102"/>
      <c r="H30" s="102"/>
      <c r="I30" s="102"/>
      <c r="J30" s="102"/>
      <c r="K30" s="106"/>
    </row>
    <row r="31" spans="1:11" x14ac:dyDescent="0.25">
      <c r="A31" s="101">
        <v>69</v>
      </c>
      <c r="B31" s="135" t="s">
        <v>49</v>
      </c>
      <c r="C31" s="135"/>
      <c r="D31" s="102" t="s">
        <v>41</v>
      </c>
      <c r="E31" s="102" t="s">
        <v>56</v>
      </c>
      <c r="F31" s="102"/>
      <c r="G31" s="102"/>
      <c r="H31" s="102"/>
      <c r="I31" s="102"/>
      <c r="J31" s="102"/>
      <c r="K31" s="106"/>
    </row>
    <row r="32" spans="1:11" x14ac:dyDescent="0.25">
      <c r="A32" s="101">
        <v>72</v>
      </c>
      <c r="B32" s="135" t="s">
        <v>50</v>
      </c>
      <c r="C32" s="135"/>
      <c r="D32" s="102" t="s">
        <v>19</v>
      </c>
      <c r="E32" s="102" t="s">
        <v>56</v>
      </c>
      <c r="F32" s="102"/>
      <c r="G32" s="102"/>
      <c r="H32" s="102"/>
      <c r="I32" s="102"/>
      <c r="J32" s="102"/>
      <c r="K32" s="106"/>
    </row>
    <row r="33" spans="1:11" x14ac:dyDescent="0.25">
      <c r="A33" s="101">
        <v>76</v>
      </c>
      <c r="B33" s="135" t="s">
        <v>51</v>
      </c>
      <c r="C33" s="135"/>
      <c r="D33" s="102" t="s">
        <v>19</v>
      </c>
      <c r="E33" s="102" t="s">
        <v>56</v>
      </c>
      <c r="F33" s="102"/>
      <c r="G33" s="102"/>
      <c r="H33" s="102"/>
      <c r="I33" s="102"/>
      <c r="J33" s="102"/>
      <c r="K33" s="106"/>
    </row>
    <row r="34" spans="1:11" x14ac:dyDescent="0.25">
      <c r="A34" s="101">
        <v>78</v>
      </c>
      <c r="B34" s="135" t="s">
        <v>52</v>
      </c>
      <c r="C34" s="135"/>
      <c r="D34" s="102" t="s">
        <v>19</v>
      </c>
      <c r="E34" s="102" t="s">
        <v>56</v>
      </c>
      <c r="F34" s="102"/>
      <c r="G34" s="102"/>
      <c r="H34" s="102"/>
      <c r="I34" s="102"/>
      <c r="J34" s="102"/>
      <c r="K34" s="106"/>
    </row>
    <row r="35" spans="1:11" x14ac:dyDescent="0.25">
      <c r="A35" s="101">
        <v>81</v>
      </c>
      <c r="B35" s="135" t="s">
        <v>53</v>
      </c>
      <c r="C35" s="135"/>
      <c r="D35" s="102" t="s">
        <v>41</v>
      </c>
      <c r="E35" s="102" t="s">
        <v>56</v>
      </c>
      <c r="F35" s="102"/>
      <c r="G35" s="102"/>
      <c r="H35" s="102"/>
      <c r="I35" s="102"/>
      <c r="J35" s="102"/>
      <c r="K35" s="106"/>
    </row>
    <row r="36" spans="1:11" x14ac:dyDescent="0.25">
      <c r="A36" s="103">
        <v>79</v>
      </c>
      <c r="B36" s="137" t="s">
        <v>54</v>
      </c>
      <c r="C36" s="137"/>
      <c r="D36" s="104" t="s">
        <v>41</v>
      </c>
      <c r="E36" s="104" t="s">
        <v>449</v>
      </c>
      <c r="F36" s="104"/>
      <c r="G36" s="104"/>
      <c r="H36" s="104"/>
      <c r="I36" s="104"/>
      <c r="J36" s="104"/>
      <c r="K36" s="107"/>
    </row>
  </sheetData>
  <mergeCells count="36"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4"/>
  <sheetViews>
    <sheetView workbookViewId="0">
      <selection activeCell="E11" sqref="E11"/>
    </sheetView>
  </sheetViews>
  <sheetFormatPr baseColWidth="10" defaultRowHeight="15" x14ac:dyDescent="0.25"/>
  <cols>
    <col min="3" max="3" width="38.5703125" customWidth="1"/>
    <col min="4" max="4" width="15.140625" customWidth="1"/>
  </cols>
  <sheetData>
    <row r="1" spans="1:5" x14ac:dyDescent="0.25">
      <c r="A1" s="1"/>
      <c r="B1" s="139" t="s">
        <v>38</v>
      </c>
      <c r="C1" s="140"/>
      <c r="D1" s="1"/>
    </row>
    <row r="2" spans="1:5" x14ac:dyDescent="0.25">
      <c r="A2" s="1" t="s">
        <v>39</v>
      </c>
      <c r="B2" s="138" t="s">
        <v>40</v>
      </c>
      <c r="C2" s="135"/>
      <c r="D2" s="1" t="s">
        <v>41</v>
      </c>
      <c r="E2" t="s">
        <v>56</v>
      </c>
    </row>
    <row r="3" spans="1:5" x14ac:dyDescent="0.25">
      <c r="A3" s="1" t="s">
        <v>42</v>
      </c>
      <c r="B3" s="138" t="s">
        <v>43</v>
      </c>
      <c r="C3" s="135"/>
      <c r="D3" s="1" t="s">
        <v>41</v>
      </c>
      <c r="E3" t="s">
        <v>56</v>
      </c>
    </row>
    <row r="4" spans="1:5" x14ac:dyDescent="0.25">
      <c r="A4" s="1">
        <v>62</v>
      </c>
      <c r="B4" s="138" t="s">
        <v>44</v>
      </c>
      <c r="C4" s="135"/>
      <c r="D4" s="1" t="s">
        <v>41</v>
      </c>
      <c r="E4" t="s">
        <v>56</v>
      </c>
    </row>
    <row r="5" spans="1:5" x14ac:dyDescent="0.25">
      <c r="A5" s="1">
        <v>66</v>
      </c>
      <c r="B5" s="138" t="s">
        <v>45</v>
      </c>
      <c r="C5" s="135"/>
      <c r="D5" s="1" t="s">
        <v>41</v>
      </c>
      <c r="E5" t="s">
        <v>56</v>
      </c>
    </row>
    <row r="6" spans="1:5" x14ac:dyDescent="0.25">
      <c r="A6" s="1">
        <v>66</v>
      </c>
      <c r="B6" s="138" t="s">
        <v>46</v>
      </c>
      <c r="C6" s="135"/>
      <c r="D6" s="1" t="s">
        <v>41</v>
      </c>
      <c r="E6" t="s">
        <v>56</v>
      </c>
    </row>
    <row r="7" spans="1:5" x14ac:dyDescent="0.25">
      <c r="A7" s="1">
        <v>67</v>
      </c>
      <c r="B7" s="138" t="s">
        <v>47</v>
      </c>
      <c r="C7" s="135"/>
      <c r="D7" s="1" t="s">
        <v>19</v>
      </c>
      <c r="E7" t="s">
        <v>56</v>
      </c>
    </row>
    <row r="8" spans="1:5" x14ac:dyDescent="0.25">
      <c r="A8" s="1">
        <v>68</v>
      </c>
      <c r="B8" s="138" t="s">
        <v>48</v>
      </c>
      <c r="C8" s="135"/>
      <c r="D8" s="1" t="s">
        <v>19</v>
      </c>
      <c r="E8" t="s">
        <v>56</v>
      </c>
    </row>
    <row r="9" spans="1:5" x14ac:dyDescent="0.25">
      <c r="A9" s="1">
        <v>69</v>
      </c>
      <c r="B9" s="141" t="s">
        <v>49</v>
      </c>
      <c r="C9" s="142"/>
      <c r="D9" s="1" t="s">
        <v>41</v>
      </c>
      <c r="E9" t="s">
        <v>56</v>
      </c>
    </row>
    <row r="10" spans="1:5" x14ac:dyDescent="0.25">
      <c r="A10" s="1">
        <v>72</v>
      </c>
      <c r="B10" s="138" t="s">
        <v>50</v>
      </c>
      <c r="C10" s="135"/>
      <c r="D10" s="1" t="s">
        <v>19</v>
      </c>
      <c r="E10" t="s">
        <v>56</v>
      </c>
    </row>
    <row r="11" spans="1:5" x14ac:dyDescent="0.25">
      <c r="A11" s="1">
        <v>76</v>
      </c>
      <c r="B11" s="141" t="s">
        <v>51</v>
      </c>
      <c r="C11" s="142"/>
      <c r="D11" s="1" t="s">
        <v>19</v>
      </c>
      <c r="E11" t="s">
        <v>56</v>
      </c>
    </row>
    <row r="12" spans="1:5" x14ac:dyDescent="0.25">
      <c r="A12" s="1">
        <v>78</v>
      </c>
      <c r="B12" s="138" t="s">
        <v>52</v>
      </c>
      <c r="C12" s="135"/>
      <c r="D12" s="1" t="s">
        <v>19</v>
      </c>
      <c r="E12" t="s">
        <v>56</v>
      </c>
    </row>
    <row r="13" spans="1:5" x14ac:dyDescent="0.25">
      <c r="A13" s="1">
        <v>81</v>
      </c>
      <c r="B13" s="138" t="s">
        <v>53</v>
      </c>
      <c r="C13" s="135"/>
      <c r="D13" s="1" t="s">
        <v>41</v>
      </c>
      <c r="E13" t="s">
        <v>56</v>
      </c>
    </row>
    <row r="14" spans="1:5" x14ac:dyDescent="0.25">
      <c r="A14" s="1">
        <v>79</v>
      </c>
      <c r="B14" s="138" t="s">
        <v>54</v>
      </c>
      <c r="C14" s="135"/>
      <c r="D14" s="1" t="s">
        <v>41</v>
      </c>
    </row>
  </sheetData>
  <mergeCells count="14">
    <mergeCell ref="B13:C13"/>
    <mergeCell ref="B14:C14"/>
    <mergeCell ref="B7:C7"/>
    <mergeCell ref="B8:C8"/>
    <mergeCell ref="B9:C9"/>
    <mergeCell ref="B10:C10"/>
    <mergeCell ref="B11:C11"/>
    <mergeCell ref="B12:C12"/>
    <mergeCell ref="B6:C6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31"/>
  <sheetViews>
    <sheetView tabSelected="1" zoomScale="80" zoomScaleNormal="80" workbookViewId="0">
      <selection activeCell="G14" sqref="G14"/>
    </sheetView>
  </sheetViews>
  <sheetFormatPr baseColWidth="10" defaultRowHeight="15" x14ac:dyDescent="0.25"/>
  <cols>
    <col min="1" max="1" width="4.42578125" customWidth="1"/>
    <col min="2" max="2" width="63.140625" customWidth="1"/>
    <col min="3" max="3" width="24.85546875" style="3" customWidth="1"/>
    <col min="4" max="4" width="4.42578125" customWidth="1"/>
    <col min="258" max="258" width="52.5703125" customWidth="1"/>
    <col min="259" max="259" width="20.140625" customWidth="1"/>
    <col min="514" max="514" width="52.5703125" customWidth="1"/>
    <col min="515" max="515" width="20.140625" customWidth="1"/>
    <col min="770" max="770" width="52.5703125" customWidth="1"/>
    <col min="771" max="771" width="20.140625" customWidth="1"/>
    <col min="1026" max="1026" width="52.5703125" customWidth="1"/>
    <col min="1027" max="1027" width="20.140625" customWidth="1"/>
    <col min="1282" max="1282" width="52.5703125" customWidth="1"/>
    <col min="1283" max="1283" width="20.140625" customWidth="1"/>
    <col min="1538" max="1538" width="52.5703125" customWidth="1"/>
    <col min="1539" max="1539" width="20.140625" customWidth="1"/>
    <col min="1794" max="1794" width="52.5703125" customWidth="1"/>
    <col min="1795" max="1795" width="20.140625" customWidth="1"/>
    <col min="2050" max="2050" width="52.5703125" customWidth="1"/>
    <col min="2051" max="2051" width="20.140625" customWidth="1"/>
    <col min="2306" max="2306" width="52.5703125" customWidth="1"/>
    <col min="2307" max="2307" width="20.140625" customWidth="1"/>
    <col min="2562" max="2562" width="52.5703125" customWidth="1"/>
    <col min="2563" max="2563" width="20.140625" customWidth="1"/>
    <col min="2818" max="2818" width="52.5703125" customWidth="1"/>
    <col min="2819" max="2819" width="20.140625" customWidth="1"/>
    <col min="3074" max="3074" width="52.5703125" customWidth="1"/>
    <col min="3075" max="3075" width="20.140625" customWidth="1"/>
    <col min="3330" max="3330" width="52.5703125" customWidth="1"/>
    <col min="3331" max="3331" width="20.140625" customWidth="1"/>
    <col min="3586" max="3586" width="52.5703125" customWidth="1"/>
    <col min="3587" max="3587" width="20.140625" customWidth="1"/>
    <col min="3842" max="3842" width="52.5703125" customWidth="1"/>
    <col min="3843" max="3843" width="20.140625" customWidth="1"/>
    <col min="4098" max="4098" width="52.5703125" customWidth="1"/>
    <col min="4099" max="4099" width="20.140625" customWidth="1"/>
    <col min="4354" max="4354" width="52.5703125" customWidth="1"/>
    <col min="4355" max="4355" width="20.140625" customWidth="1"/>
    <col min="4610" max="4610" width="52.5703125" customWidth="1"/>
    <col min="4611" max="4611" width="20.140625" customWidth="1"/>
    <col min="4866" max="4866" width="52.5703125" customWidth="1"/>
    <col min="4867" max="4867" width="20.140625" customWidth="1"/>
    <col min="5122" max="5122" width="52.5703125" customWidth="1"/>
    <col min="5123" max="5123" width="20.140625" customWidth="1"/>
    <col min="5378" max="5378" width="52.5703125" customWidth="1"/>
    <col min="5379" max="5379" width="20.140625" customWidth="1"/>
    <col min="5634" max="5634" width="52.5703125" customWidth="1"/>
    <col min="5635" max="5635" width="20.140625" customWidth="1"/>
    <col min="5890" max="5890" width="52.5703125" customWidth="1"/>
    <col min="5891" max="5891" width="20.140625" customWidth="1"/>
    <col min="6146" max="6146" width="52.5703125" customWidth="1"/>
    <col min="6147" max="6147" width="20.140625" customWidth="1"/>
    <col min="6402" max="6402" width="52.5703125" customWidth="1"/>
    <col min="6403" max="6403" width="20.140625" customWidth="1"/>
    <col min="6658" max="6658" width="52.5703125" customWidth="1"/>
    <col min="6659" max="6659" width="20.140625" customWidth="1"/>
    <col min="6914" max="6914" width="52.5703125" customWidth="1"/>
    <col min="6915" max="6915" width="20.140625" customWidth="1"/>
    <col min="7170" max="7170" width="52.5703125" customWidth="1"/>
    <col min="7171" max="7171" width="20.140625" customWidth="1"/>
    <col min="7426" max="7426" width="52.5703125" customWidth="1"/>
    <col min="7427" max="7427" width="20.140625" customWidth="1"/>
    <col min="7682" max="7682" width="52.5703125" customWidth="1"/>
    <col min="7683" max="7683" width="20.140625" customWidth="1"/>
    <col min="7938" max="7938" width="52.5703125" customWidth="1"/>
    <col min="7939" max="7939" width="20.140625" customWidth="1"/>
    <col min="8194" max="8194" width="52.5703125" customWidth="1"/>
    <col min="8195" max="8195" width="20.140625" customWidth="1"/>
    <col min="8450" max="8450" width="52.5703125" customWidth="1"/>
    <col min="8451" max="8451" width="20.140625" customWidth="1"/>
    <col min="8706" max="8706" width="52.5703125" customWidth="1"/>
    <col min="8707" max="8707" width="20.140625" customWidth="1"/>
    <col min="8962" max="8962" width="52.5703125" customWidth="1"/>
    <col min="8963" max="8963" width="20.140625" customWidth="1"/>
    <col min="9218" max="9218" width="52.5703125" customWidth="1"/>
    <col min="9219" max="9219" width="20.140625" customWidth="1"/>
    <col min="9474" max="9474" width="52.5703125" customWidth="1"/>
    <col min="9475" max="9475" width="20.140625" customWidth="1"/>
    <col min="9730" max="9730" width="52.5703125" customWidth="1"/>
    <col min="9731" max="9731" width="20.140625" customWidth="1"/>
    <col min="9986" max="9986" width="52.5703125" customWidth="1"/>
    <col min="9987" max="9987" width="20.140625" customWidth="1"/>
    <col min="10242" max="10242" width="52.5703125" customWidth="1"/>
    <col min="10243" max="10243" width="20.140625" customWidth="1"/>
    <col min="10498" max="10498" width="52.5703125" customWidth="1"/>
    <col min="10499" max="10499" width="20.140625" customWidth="1"/>
    <col min="10754" max="10754" width="52.5703125" customWidth="1"/>
    <col min="10755" max="10755" width="20.140625" customWidth="1"/>
    <col min="11010" max="11010" width="52.5703125" customWidth="1"/>
    <col min="11011" max="11011" width="20.140625" customWidth="1"/>
    <col min="11266" max="11266" width="52.5703125" customWidth="1"/>
    <col min="11267" max="11267" width="20.140625" customWidth="1"/>
    <col min="11522" max="11522" width="52.5703125" customWidth="1"/>
    <col min="11523" max="11523" width="20.140625" customWidth="1"/>
    <col min="11778" max="11778" width="52.5703125" customWidth="1"/>
    <col min="11779" max="11779" width="20.140625" customWidth="1"/>
    <col min="12034" max="12034" width="52.5703125" customWidth="1"/>
    <col min="12035" max="12035" width="20.140625" customWidth="1"/>
    <col min="12290" max="12290" width="52.5703125" customWidth="1"/>
    <col min="12291" max="12291" width="20.140625" customWidth="1"/>
    <col min="12546" max="12546" width="52.5703125" customWidth="1"/>
    <col min="12547" max="12547" width="20.140625" customWidth="1"/>
    <col min="12802" max="12802" width="52.5703125" customWidth="1"/>
    <col min="12803" max="12803" width="20.140625" customWidth="1"/>
    <col min="13058" max="13058" width="52.5703125" customWidth="1"/>
    <col min="13059" max="13059" width="20.140625" customWidth="1"/>
    <col min="13314" max="13314" width="52.5703125" customWidth="1"/>
    <col min="13315" max="13315" width="20.140625" customWidth="1"/>
    <col min="13570" max="13570" width="52.5703125" customWidth="1"/>
    <col min="13571" max="13571" width="20.140625" customWidth="1"/>
    <col min="13826" max="13826" width="52.5703125" customWidth="1"/>
    <col min="13827" max="13827" width="20.140625" customWidth="1"/>
    <col min="14082" max="14082" width="52.5703125" customWidth="1"/>
    <col min="14083" max="14083" width="20.140625" customWidth="1"/>
    <col min="14338" max="14338" width="52.5703125" customWidth="1"/>
    <col min="14339" max="14339" width="20.140625" customWidth="1"/>
    <col min="14594" max="14594" width="52.5703125" customWidth="1"/>
    <col min="14595" max="14595" width="20.140625" customWidth="1"/>
    <col min="14850" max="14850" width="52.5703125" customWidth="1"/>
    <col min="14851" max="14851" width="20.140625" customWidth="1"/>
    <col min="15106" max="15106" width="52.5703125" customWidth="1"/>
    <col min="15107" max="15107" width="20.140625" customWidth="1"/>
    <col min="15362" max="15362" width="52.5703125" customWidth="1"/>
    <col min="15363" max="15363" width="20.140625" customWidth="1"/>
    <col min="15618" max="15618" width="52.5703125" customWidth="1"/>
    <col min="15619" max="15619" width="20.140625" customWidth="1"/>
    <col min="15874" max="15874" width="52.5703125" customWidth="1"/>
    <col min="15875" max="15875" width="20.140625" customWidth="1"/>
    <col min="16130" max="16130" width="52.5703125" customWidth="1"/>
    <col min="16131" max="16131" width="20.140625" customWidth="1"/>
  </cols>
  <sheetData>
    <row r="1" spans="1:4" x14ac:dyDescent="0.25">
      <c r="A1" s="219"/>
      <c r="B1" s="220"/>
      <c r="C1" s="221"/>
      <c r="D1" s="222"/>
    </row>
    <row r="2" spans="1:4" ht="18.75" x14ac:dyDescent="0.3">
      <c r="A2" s="213"/>
      <c r="B2" s="201" t="s">
        <v>71</v>
      </c>
      <c r="C2" s="201"/>
      <c r="D2" s="223"/>
    </row>
    <row r="3" spans="1:4" ht="15.75" x14ac:dyDescent="0.25">
      <c r="A3" s="213"/>
      <c r="B3" s="201" t="s">
        <v>72</v>
      </c>
      <c r="C3" s="201"/>
      <c r="D3" s="224"/>
    </row>
    <row r="4" spans="1:4" ht="18.75" x14ac:dyDescent="0.3">
      <c r="A4" s="213"/>
      <c r="B4" s="201" t="s">
        <v>450</v>
      </c>
      <c r="C4" s="201"/>
      <c r="D4" s="223"/>
    </row>
    <row r="5" spans="1:4" x14ac:dyDescent="0.25">
      <c r="A5" s="225"/>
      <c r="B5" s="202"/>
      <c r="C5" s="203"/>
      <c r="D5" s="226"/>
    </row>
    <row r="6" spans="1:4" x14ac:dyDescent="0.25">
      <c r="A6" s="227"/>
      <c r="B6" s="204"/>
      <c r="C6" s="205"/>
      <c r="D6" s="228"/>
    </row>
    <row r="7" spans="1:4" ht="25.5" customHeight="1" x14ac:dyDescent="0.25">
      <c r="A7" s="227"/>
      <c r="B7" s="206" t="s">
        <v>450</v>
      </c>
      <c r="C7" s="206" t="s">
        <v>105</v>
      </c>
      <c r="D7" s="228"/>
    </row>
    <row r="8" spans="1:4" x14ac:dyDescent="0.25">
      <c r="A8" s="229"/>
      <c r="B8" s="46" t="s">
        <v>73</v>
      </c>
      <c r="C8" s="47">
        <f>C9+C16+C19+C22+C24+C28</f>
        <v>307106517.79999995</v>
      </c>
      <c r="D8" s="230"/>
    </row>
    <row r="9" spans="1:4" x14ac:dyDescent="0.25">
      <c r="A9" s="229"/>
      <c r="B9" s="48" t="s">
        <v>74</v>
      </c>
      <c r="C9" s="49">
        <f>SUM(C10:C13)</f>
        <v>14076513.279999999</v>
      </c>
      <c r="D9" s="230"/>
    </row>
    <row r="10" spans="1:4" x14ac:dyDescent="0.25">
      <c r="A10" s="229"/>
      <c r="B10" s="50" t="s">
        <v>75</v>
      </c>
      <c r="C10" s="51">
        <v>13568738.52</v>
      </c>
      <c r="D10" s="230"/>
    </row>
    <row r="11" spans="1:4" x14ac:dyDescent="0.25">
      <c r="A11" s="229"/>
      <c r="B11" s="50" t="s">
        <v>76</v>
      </c>
      <c r="C11" s="51">
        <v>187576.97</v>
      </c>
      <c r="D11" s="230"/>
    </row>
    <row r="12" spans="1:4" x14ac:dyDescent="0.25">
      <c r="A12" s="229"/>
      <c r="B12" s="50" t="s">
        <v>77</v>
      </c>
      <c r="C12" s="51">
        <v>18854.599999999999</v>
      </c>
      <c r="D12" s="230"/>
    </row>
    <row r="13" spans="1:4" x14ac:dyDescent="0.25">
      <c r="A13" s="229"/>
      <c r="B13" s="50" t="s">
        <v>451</v>
      </c>
      <c r="C13" s="51">
        <v>301343.19</v>
      </c>
      <c r="D13" s="230"/>
    </row>
    <row r="14" spans="1:4" x14ac:dyDescent="0.25">
      <c r="A14" s="229"/>
      <c r="B14" s="48" t="s">
        <v>452</v>
      </c>
      <c r="C14" s="49">
        <f>SUM(C15:C15)</f>
        <v>0</v>
      </c>
      <c r="D14" s="230"/>
    </row>
    <row r="15" spans="1:4" x14ac:dyDescent="0.25">
      <c r="A15" s="229"/>
      <c r="B15" s="50" t="s">
        <v>453</v>
      </c>
      <c r="C15" s="51">
        <v>0</v>
      </c>
      <c r="D15" s="230"/>
    </row>
    <row r="16" spans="1:4" x14ac:dyDescent="0.25">
      <c r="A16" s="229"/>
      <c r="B16" s="48" t="s">
        <v>78</v>
      </c>
      <c r="C16" s="49">
        <f>SUM(C17:C18)</f>
        <v>7402574.21</v>
      </c>
      <c r="D16" s="230"/>
    </row>
    <row r="17" spans="1:4" ht="25.5" x14ac:dyDescent="0.25">
      <c r="A17" s="229"/>
      <c r="B17" s="50" t="s">
        <v>79</v>
      </c>
      <c r="C17" s="51">
        <v>1539078.64</v>
      </c>
      <c r="D17" s="230"/>
    </row>
    <row r="18" spans="1:4" x14ac:dyDescent="0.25">
      <c r="A18" s="229"/>
      <c r="B18" s="50" t="s">
        <v>80</v>
      </c>
      <c r="C18" s="51">
        <v>5863495.5700000003</v>
      </c>
      <c r="D18" s="230"/>
    </row>
    <row r="19" spans="1:4" x14ac:dyDescent="0.25">
      <c r="A19" s="229"/>
      <c r="B19" s="48" t="s">
        <v>81</v>
      </c>
      <c r="C19" s="49">
        <f>SUM(C20:C21)</f>
        <v>757474.6</v>
      </c>
      <c r="D19" s="230"/>
    </row>
    <row r="20" spans="1:4" x14ac:dyDescent="0.25">
      <c r="A20" s="229"/>
      <c r="B20" s="50" t="s">
        <v>82</v>
      </c>
      <c r="C20" s="51">
        <v>719158.6</v>
      </c>
      <c r="D20" s="230"/>
    </row>
    <row r="21" spans="1:4" x14ac:dyDescent="0.25">
      <c r="A21" s="229"/>
      <c r="B21" s="50" t="s">
        <v>454</v>
      </c>
      <c r="C21" s="51">
        <v>38316</v>
      </c>
      <c r="D21" s="230"/>
    </row>
    <row r="22" spans="1:4" x14ac:dyDescent="0.25">
      <c r="A22" s="229"/>
      <c r="B22" s="48" t="s">
        <v>83</v>
      </c>
      <c r="C22" s="49">
        <f>C23</f>
        <v>1981084.22</v>
      </c>
      <c r="D22" s="230"/>
    </row>
    <row r="23" spans="1:4" x14ac:dyDescent="0.25">
      <c r="A23" s="229"/>
      <c r="B23" s="50" t="s">
        <v>84</v>
      </c>
      <c r="C23" s="51">
        <v>1981084.22</v>
      </c>
      <c r="D23" s="230"/>
    </row>
    <row r="24" spans="1:4" x14ac:dyDescent="0.25">
      <c r="A24" s="229"/>
      <c r="B24" s="48" t="s">
        <v>85</v>
      </c>
      <c r="C24" s="49">
        <f>SUM(C25:C27)</f>
        <v>183826289.66999999</v>
      </c>
      <c r="D24" s="230"/>
    </row>
    <row r="25" spans="1:4" x14ac:dyDescent="0.25">
      <c r="A25" s="229"/>
      <c r="B25" s="50" t="s">
        <v>86</v>
      </c>
      <c r="C25" s="51">
        <v>82490022.75</v>
      </c>
      <c r="D25" s="230"/>
    </row>
    <row r="26" spans="1:4" x14ac:dyDescent="0.25">
      <c r="A26" s="229"/>
      <c r="B26" s="50" t="s">
        <v>87</v>
      </c>
      <c r="C26" s="51">
        <v>83576972.159999996</v>
      </c>
      <c r="D26" s="230"/>
    </row>
    <row r="27" spans="1:4" x14ac:dyDescent="0.25">
      <c r="A27" s="229"/>
      <c r="B27" s="50" t="s">
        <v>88</v>
      </c>
      <c r="C27" s="51">
        <v>17759294.760000002</v>
      </c>
      <c r="D27" s="230"/>
    </row>
    <row r="28" spans="1:4" x14ac:dyDescent="0.25">
      <c r="A28" s="229"/>
      <c r="B28" s="54" t="s">
        <v>104</v>
      </c>
      <c r="C28" s="55">
        <f>SUM(C29:C32)</f>
        <v>99062581.819999993</v>
      </c>
      <c r="D28" s="230"/>
    </row>
    <row r="29" spans="1:4" x14ac:dyDescent="0.25">
      <c r="A29" s="229"/>
      <c r="B29" s="50" t="s">
        <v>106</v>
      </c>
      <c r="C29" s="51">
        <v>3500000</v>
      </c>
      <c r="D29" s="230"/>
    </row>
    <row r="30" spans="1:4" x14ac:dyDescent="0.25">
      <c r="A30" s="229"/>
      <c r="B30" s="52" t="s">
        <v>107</v>
      </c>
      <c r="C30" s="53">
        <v>95562581.819999993</v>
      </c>
      <c r="D30" s="230"/>
    </row>
    <row r="31" spans="1:4" ht="15.75" thickBot="1" x14ac:dyDescent="0.3">
      <c r="A31" s="231"/>
      <c r="B31" s="232"/>
      <c r="C31" s="233"/>
      <c r="D31" s="234"/>
    </row>
  </sheetData>
  <mergeCells count="3">
    <mergeCell ref="B2:C2"/>
    <mergeCell ref="B3:C3"/>
    <mergeCell ref="B4:C4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329E"/>
  </sheetPr>
  <dimension ref="A1:E47"/>
  <sheetViews>
    <sheetView zoomScale="98" zoomScaleNormal="98" workbookViewId="0">
      <selection activeCell="B2" sqref="B2:C7"/>
    </sheetView>
  </sheetViews>
  <sheetFormatPr baseColWidth="10" defaultRowHeight="15" x14ac:dyDescent="0.25"/>
  <cols>
    <col min="1" max="1" width="8" customWidth="1"/>
    <col min="2" max="2" width="62.42578125" customWidth="1"/>
    <col min="3" max="3" width="19.7109375" customWidth="1"/>
    <col min="4" max="4" width="9.140625" customWidth="1"/>
    <col min="5" max="5" width="14" bestFit="1" customWidth="1"/>
  </cols>
  <sheetData>
    <row r="1" spans="1:4" ht="15.75" thickBot="1" x14ac:dyDescent="0.3">
      <c r="A1" s="23"/>
      <c r="B1" s="24"/>
      <c r="C1" s="25"/>
      <c r="D1" s="26"/>
    </row>
    <row r="2" spans="1:4" x14ac:dyDescent="0.25">
      <c r="A2" s="23"/>
      <c r="B2" s="209"/>
      <c r="C2" s="210"/>
      <c r="D2" s="26"/>
    </row>
    <row r="3" spans="1:4" x14ac:dyDescent="0.25">
      <c r="A3" s="23"/>
      <c r="B3" s="211"/>
      <c r="C3" s="212"/>
      <c r="D3" s="26"/>
    </row>
    <row r="4" spans="1:4" ht="18.75" x14ac:dyDescent="0.3">
      <c r="A4" s="23"/>
      <c r="B4" s="213"/>
      <c r="C4" s="214"/>
      <c r="D4" s="29"/>
    </row>
    <row r="5" spans="1:4" ht="18.75" x14ac:dyDescent="0.3">
      <c r="A5" s="23"/>
      <c r="B5" s="215" t="s">
        <v>71</v>
      </c>
      <c r="C5" s="216"/>
      <c r="D5" s="29"/>
    </row>
    <row r="6" spans="1:4" ht="18.75" x14ac:dyDescent="0.3">
      <c r="A6" s="23"/>
      <c r="B6" s="215" t="s">
        <v>442</v>
      </c>
      <c r="C6" s="216"/>
      <c r="D6" s="29"/>
    </row>
    <row r="7" spans="1:4" ht="19.5" thickBot="1" x14ac:dyDescent="0.35">
      <c r="A7" s="23"/>
      <c r="B7" s="217" t="s">
        <v>455</v>
      </c>
      <c r="C7" s="218"/>
      <c r="D7" s="29"/>
    </row>
    <row r="8" spans="1:4" ht="18.75" x14ac:dyDescent="0.3">
      <c r="A8" s="23"/>
      <c r="B8" s="30"/>
      <c r="C8" s="30"/>
      <c r="D8" s="29"/>
    </row>
    <row r="9" spans="1:4" ht="16.5" thickBot="1" x14ac:dyDescent="0.3">
      <c r="A9" s="23"/>
      <c r="B9" s="143" t="s">
        <v>91</v>
      </c>
      <c r="C9" s="143"/>
      <c r="D9" s="31"/>
    </row>
    <row r="10" spans="1:4" ht="18" thickBot="1" x14ac:dyDescent="0.3">
      <c r="A10" s="27"/>
      <c r="B10" s="207" t="s">
        <v>9</v>
      </c>
      <c r="C10" s="208">
        <f>SUM(C12:C15)</f>
        <v>307106517.79000002</v>
      </c>
      <c r="D10" s="28"/>
    </row>
    <row r="11" spans="1:4" ht="18" thickBot="1" x14ac:dyDescent="0.3">
      <c r="A11" s="27"/>
      <c r="B11" s="32"/>
      <c r="C11" s="33"/>
      <c r="D11" s="28"/>
    </row>
    <row r="12" spans="1:4" x14ac:dyDescent="0.25">
      <c r="A12" s="27"/>
      <c r="B12" s="34" t="s">
        <v>92</v>
      </c>
      <c r="C12" s="35">
        <v>102617461.79000001</v>
      </c>
      <c r="D12" s="28"/>
    </row>
    <row r="13" spans="1:4" x14ac:dyDescent="0.25">
      <c r="A13" s="22"/>
      <c r="B13" s="36" t="s">
        <v>93</v>
      </c>
      <c r="C13" s="37">
        <v>197612796.68000001</v>
      </c>
    </row>
    <row r="14" spans="1:4" x14ac:dyDescent="0.25">
      <c r="A14" s="22"/>
      <c r="B14" s="36" t="s">
        <v>94</v>
      </c>
      <c r="C14" s="37">
        <v>5510687.0099999998</v>
      </c>
    </row>
    <row r="15" spans="1:4" ht="15.75" thickBot="1" x14ac:dyDescent="0.3">
      <c r="A15" s="22"/>
      <c r="B15" s="38" t="s">
        <v>95</v>
      </c>
      <c r="C15" s="39">
        <v>1365572.31</v>
      </c>
    </row>
    <row r="19" spans="2:5" ht="16.5" thickBot="1" x14ac:dyDescent="0.3">
      <c r="B19" s="143" t="s">
        <v>96</v>
      </c>
      <c r="C19" s="143"/>
    </row>
    <row r="20" spans="2:5" ht="18" thickBot="1" x14ac:dyDescent="0.3">
      <c r="B20" s="207" t="s">
        <v>9</v>
      </c>
      <c r="C20" s="208">
        <f>SUM(C22:C23)</f>
        <v>330740821.04000002</v>
      </c>
    </row>
    <row r="21" spans="2:5" ht="18" thickBot="1" x14ac:dyDescent="0.3">
      <c r="B21" s="32"/>
      <c r="C21" s="33"/>
      <c r="E21" s="3"/>
    </row>
    <row r="22" spans="2:5" x14ac:dyDescent="0.25">
      <c r="B22" s="108" t="s">
        <v>97</v>
      </c>
      <c r="C22" s="35">
        <v>307106517.79000002</v>
      </c>
    </row>
    <row r="23" spans="2:5" ht="15.75" thickBot="1" x14ac:dyDescent="0.3">
      <c r="B23" s="109" t="s">
        <v>456</v>
      </c>
      <c r="C23" s="39">
        <v>23634303.25</v>
      </c>
    </row>
    <row r="26" spans="2:5" ht="16.5" thickBot="1" x14ac:dyDescent="0.3">
      <c r="B26" s="143" t="s">
        <v>98</v>
      </c>
      <c r="C26" s="143"/>
    </row>
    <row r="27" spans="2:5" ht="18" thickBot="1" x14ac:dyDescent="0.3">
      <c r="B27" s="207" t="s">
        <v>9</v>
      </c>
      <c r="C27" s="208">
        <f>SUM(C29:C33)</f>
        <v>307106517.78999996</v>
      </c>
    </row>
    <row r="28" spans="2:5" ht="18" thickBot="1" x14ac:dyDescent="0.3">
      <c r="B28" s="32"/>
      <c r="C28" s="33"/>
    </row>
    <row r="29" spans="2:5" x14ac:dyDescent="0.25">
      <c r="B29" s="34" t="s">
        <v>99</v>
      </c>
      <c r="C29" s="35">
        <v>200196673.38999999</v>
      </c>
    </row>
    <row r="30" spans="2:5" x14ac:dyDescent="0.25">
      <c r="B30" s="36" t="s">
        <v>100</v>
      </c>
      <c r="C30" s="37">
        <v>105068112.66</v>
      </c>
    </row>
    <row r="31" spans="2:5" x14ac:dyDescent="0.25">
      <c r="B31" s="110" t="s">
        <v>101</v>
      </c>
      <c r="C31" s="111">
        <v>1365572.31</v>
      </c>
    </row>
    <row r="32" spans="2:5" x14ac:dyDescent="0.25">
      <c r="B32" s="110" t="s">
        <v>457</v>
      </c>
      <c r="C32" s="111">
        <v>476159.43</v>
      </c>
    </row>
    <row r="33" spans="1:4" ht="15.75" thickBot="1" x14ac:dyDescent="0.3">
      <c r="B33" s="38" t="s">
        <v>101</v>
      </c>
      <c r="C33" s="39">
        <v>0</v>
      </c>
    </row>
    <row r="36" spans="1:4" ht="16.5" thickBot="1" x14ac:dyDescent="0.3">
      <c r="B36" s="143" t="s">
        <v>102</v>
      </c>
      <c r="C36" s="143"/>
    </row>
    <row r="37" spans="1:4" ht="18" thickBot="1" x14ac:dyDescent="0.3">
      <c r="B37" s="207" t="s">
        <v>9</v>
      </c>
      <c r="C37" s="208">
        <f>SUM(C39:C47)-0.01</f>
        <v>307106517.79000002</v>
      </c>
    </row>
    <row r="38" spans="1:4" ht="15.75" thickBot="1" x14ac:dyDescent="0.3"/>
    <row r="39" spans="1:4" x14ac:dyDescent="0.25">
      <c r="A39" s="21"/>
      <c r="B39" s="40" t="s">
        <v>2</v>
      </c>
      <c r="C39" s="41">
        <v>91671864.480000004</v>
      </c>
      <c r="D39" s="21"/>
    </row>
    <row r="40" spans="1:4" x14ac:dyDescent="0.25">
      <c r="A40" s="21"/>
      <c r="B40" s="42" t="s">
        <v>3</v>
      </c>
      <c r="C40" s="112">
        <v>40948436.43</v>
      </c>
      <c r="D40" s="21"/>
    </row>
    <row r="41" spans="1:4" x14ac:dyDescent="0.25">
      <c r="A41" s="21"/>
      <c r="B41" s="42" t="s">
        <v>4</v>
      </c>
      <c r="C41" s="112">
        <v>30195556.530000001</v>
      </c>
      <c r="D41" s="21"/>
    </row>
    <row r="42" spans="1:4" x14ac:dyDescent="0.25">
      <c r="A42" s="21"/>
      <c r="B42" s="42" t="s">
        <v>5</v>
      </c>
      <c r="C42" s="112">
        <v>37856975.390000001</v>
      </c>
      <c r="D42" s="21"/>
    </row>
    <row r="43" spans="1:4" x14ac:dyDescent="0.25">
      <c r="A43" s="21"/>
      <c r="B43" s="42" t="s">
        <v>6</v>
      </c>
      <c r="C43" s="43">
        <v>4025300</v>
      </c>
      <c r="D43" s="21"/>
    </row>
    <row r="44" spans="1:4" x14ac:dyDescent="0.25">
      <c r="A44" s="21"/>
      <c r="B44" s="42" t="s">
        <v>89</v>
      </c>
      <c r="C44" s="43">
        <v>40400717.18</v>
      </c>
      <c r="D44" s="21"/>
    </row>
    <row r="45" spans="1:4" x14ac:dyDescent="0.25">
      <c r="A45" s="21"/>
      <c r="B45" s="42" t="s">
        <v>7</v>
      </c>
      <c r="C45" s="43">
        <v>56580582.880000003</v>
      </c>
      <c r="D45" s="21"/>
    </row>
    <row r="46" spans="1:4" x14ac:dyDescent="0.25">
      <c r="A46" s="21"/>
      <c r="B46" s="42" t="s">
        <v>8</v>
      </c>
      <c r="C46" s="43">
        <v>4061512.6</v>
      </c>
      <c r="D46" s="21"/>
    </row>
    <row r="47" spans="1:4" ht="15.75" thickBot="1" x14ac:dyDescent="0.3">
      <c r="A47" s="21"/>
      <c r="B47" s="44" t="s">
        <v>90</v>
      </c>
      <c r="C47" s="45">
        <v>1365572.31</v>
      </c>
      <c r="D47" s="21"/>
    </row>
  </sheetData>
  <mergeCells count="7">
    <mergeCell ref="B36:C36"/>
    <mergeCell ref="B5:C5"/>
    <mergeCell ref="B9:C9"/>
    <mergeCell ref="B19:C19"/>
    <mergeCell ref="B26:C26"/>
    <mergeCell ref="B7:C7"/>
    <mergeCell ref="B6:C6"/>
  </mergeCells>
  <pageMargins left="0.70866141732283472" right="0.70866141732283472" top="0.74803149606299213" bottom="0.74803149606299213" header="0.31496062992125984" footer="0.31496062992125984"/>
  <pageSetup scale="9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8"/>
  <sheetViews>
    <sheetView workbookViewId="0">
      <selection activeCell="B7" sqref="B7:L7"/>
    </sheetView>
  </sheetViews>
  <sheetFormatPr baseColWidth="10" defaultRowHeight="12.75" x14ac:dyDescent="0.2"/>
  <cols>
    <col min="1" max="1" width="4" style="60" customWidth="1"/>
    <col min="2" max="2" width="12.7109375" style="95" customWidth="1"/>
    <col min="3" max="3" width="11.140625" style="95" customWidth="1"/>
    <col min="4" max="4" width="48.140625" style="60" customWidth="1"/>
    <col min="5" max="5" width="4.42578125" style="95" hidden="1" customWidth="1"/>
    <col min="6" max="6" width="13.85546875" style="96" customWidth="1"/>
    <col min="7" max="7" width="11.7109375" style="61" bestFit="1" customWidth="1"/>
    <col min="8" max="11" width="14.140625" style="61" customWidth="1"/>
    <col min="12" max="12" width="13.7109375" style="60" customWidth="1"/>
    <col min="13" max="13" width="13.85546875" style="96" hidden="1" customWidth="1"/>
    <col min="14" max="15" width="11.42578125" style="60" hidden="1" customWidth="1"/>
    <col min="16" max="16384" width="11.42578125" style="60"/>
  </cols>
  <sheetData>
    <row r="1" spans="1:15" ht="13.5" thickBot="1" x14ac:dyDescent="0.25">
      <c r="A1" s="56"/>
      <c r="B1" s="57"/>
      <c r="C1" s="57"/>
      <c r="D1" s="58"/>
      <c r="E1" s="58"/>
      <c r="F1" s="59"/>
      <c r="G1" s="113"/>
      <c r="H1" s="113"/>
      <c r="I1" s="113"/>
      <c r="J1" s="113"/>
      <c r="K1" s="113"/>
      <c r="M1" s="59"/>
    </row>
    <row r="2" spans="1:15" ht="18.75" x14ac:dyDescent="0.3">
      <c r="A2" s="29"/>
      <c r="B2" s="235" t="s">
        <v>71</v>
      </c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60"/>
    </row>
    <row r="3" spans="1:15" ht="15.75" x14ac:dyDescent="0.25">
      <c r="A3" s="31"/>
      <c r="B3" s="215" t="s">
        <v>72</v>
      </c>
      <c r="C3" s="201"/>
      <c r="D3" s="201"/>
      <c r="E3" s="201"/>
      <c r="F3" s="201"/>
      <c r="G3" s="201"/>
      <c r="H3" s="201"/>
      <c r="I3" s="201"/>
      <c r="J3" s="201"/>
      <c r="K3" s="201"/>
      <c r="L3" s="216"/>
      <c r="M3" s="60"/>
    </row>
    <row r="4" spans="1:15" ht="18.75" x14ac:dyDescent="0.3">
      <c r="A4" s="29"/>
      <c r="B4" s="238" t="s">
        <v>108</v>
      </c>
      <c r="C4" s="239"/>
      <c r="D4" s="239"/>
      <c r="E4" s="239"/>
      <c r="F4" s="239"/>
      <c r="G4" s="239"/>
      <c r="H4" s="239"/>
      <c r="I4" s="239"/>
      <c r="J4" s="239"/>
      <c r="K4" s="239"/>
      <c r="L4" s="240"/>
      <c r="M4" s="60"/>
    </row>
    <row r="5" spans="1:15" ht="15.75" x14ac:dyDescent="0.25">
      <c r="A5" s="31"/>
      <c r="B5" s="215" t="s">
        <v>109</v>
      </c>
      <c r="C5" s="201"/>
      <c r="D5" s="201"/>
      <c r="E5" s="201"/>
      <c r="F5" s="201"/>
      <c r="G5" s="201"/>
      <c r="H5" s="201"/>
      <c r="I5" s="201"/>
      <c r="J5" s="201"/>
      <c r="K5" s="201"/>
      <c r="L5" s="216"/>
      <c r="M5" s="60"/>
    </row>
    <row r="6" spans="1:15" x14ac:dyDescent="0.2">
      <c r="B6" s="241"/>
      <c r="C6" s="242"/>
      <c r="D6" s="242"/>
      <c r="E6" s="242"/>
      <c r="F6" s="242"/>
      <c r="G6" s="242"/>
      <c r="H6" s="242"/>
      <c r="I6" s="242"/>
      <c r="J6" s="242"/>
      <c r="K6" s="242"/>
      <c r="L6" s="243"/>
      <c r="M6" s="59"/>
    </row>
    <row r="7" spans="1:15" ht="15.75" customHeight="1" thickBot="1" x14ac:dyDescent="0.25"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6"/>
      <c r="M7" s="59"/>
    </row>
    <row r="8" spans="1:15" ht="13.5" thickBot="1" x14ac:dyDescent="0.25">
      <c r="B8" s="57"/>
      <c r="C8" s="57"/>
      <c r="D8" s="58"/>
      <c r="E8" s="58"/>
      <c r="F8" s="59"/>
      <c r="M8" s="59"/>
    </row>
    <row r="9" spans="1:15" s="62" customFormat="1" ht="17.25" customHeight="1" x14ac:dyDescent="0.2">
      <c r="B9" s="247" t="s">
        <v>110</v>
      </c>
      <c r="C9" s="248" t="s">
        <v>111</v>
      </c>
      <c r="D9" s="249" t="s">
        <v>112</v>
      </c>
      <c r="E9" s="250"/>
      <c r="F9" s="251" t="s">
        <v>458</v>
      </c>
      <c r="G9" s="252" t="s">
        <v>459</v>
      </c>
      <c r="H9" s="253"/>
      <c r="I9" s="253"/>
      <c r="J9" s="254"/>
      <c r="K9" s="255" t="s">
        <v>460</v>
      </c>
      <c r="L9" s="256" t="s">
        <v>461</v>
      </c>
      <c r="M9" s="63" t="s">
        <v>113</v>
      </c>
    </row>
    <row r="10" spans="1:15" s="62" customFormat="1" ht="17.25" customHeight="1" thickBot="1" x14ac:dyDescent="0.25">
      <c r="B10" s="257"/>
      <c r="C10" s="258"/>
      <c r="D10" s="259"/>
      <c r="E10" s="260"/>
      <c r="F10" s="261"/>
      <c r="G10" s="262" t="s">
        <v>113</v>
      </c>
      <c r="H10" s="262" t="s">
        <v>114</v>
      </c>
      <c r="I10" s="262" t="s">
        <v>115</v>
      </c>
      <c r="J10" s="263" t="s">
        <v>9</v>
      </c>
      <c r="K10" s="263"/>
      <c r="L10" s="264"/>
      <c r="M10" s="64" t="s">
        <v>116</v>
      </c>
    </row>
    <row r="11" spans="1:15" s="62" customFormat="1" ht="17.25" customHeight="1" thickBot="1" x14ac:dyDescent="0.25">
      <c r="B11" s="265"/>
      <c r="C11" s="266"/>
      <c r="D11" s="267"/>
      <c r="E11" s="268"/>
      <c r="F11" s="269"/>
      <c r="G11" s="269"/>
      <c r="H11" s="269"/>
      <c r="I11" s="269"/>
      <c r="J11" s="270"/>
      <c r="K11" s="270"/>
      <c r="L11" s="271"/>
      <c r="M11" s="67"/>
    </row>
    <row r="12" spans="1:15" ht="13.5" thickBot="1" x14ac:dyDescent="0.25">
      <c r="B12" s="65"/>
      <c r="C12" s="65"/>
      <c r="D12" s="66"/>
      <c r="E12" s="66"/>
      <c r="F12" s="67"/>
      <c r="G12" s="68"/>
      <c r="H12" s="68"/>
      <c r="I12" s="68"/>
      <c r="J12" s="114"/>
      <c r="K12" s="68"/>
      <c r="L12" s="62"/>
      <c r="M12" s="69">
        <f>+M13</f>
        <v>2421.790866365654</v>
      </c>
      <c r="N12" s="60">
        <f>+ROUND((M12*1.03),2)</f>
        <v>2494.44</v>
      </c>
      <c r="O12" s="70" t="e">
        <f>+N12/F12</f>
        <v>#DIV/0!</v>
      </c>
    </row>
    <row r="13" spans="1:15" ht="13.5" thickBot="1" x14ac:dyDescent="0.25">
      <c r="B13" s="272" t="s">
        <v>117</v>
      </c>
      <c r="C13" s="273"/>
      <c r="D13" s="274"/>
      <c r="E13" s="275"/>
      <c r="F13" s="276">
        <v>2544.3288000000002</v>
      </c>
      <c r="G13" s="277">
        <f>+G14</f>
        <v>54173.060067671999</v>
      </c>
      <c r="H13" s="278">
        <f>+H14</f>
        <v>11608.512871644001</v>
      </c>
      <c r="I13" s="278">
        <f>+I14</f>
        <v>11608.512871644001</v>
      </c>
      <c r="J13" s="279">
        <f>+J14</f>
        <v>77390.085810960009</v>
      </c>
      <c r="K13" s="280">
        <f>+((0.123287671232877)*30.4)*F13</f>
        <v>9536.0049271233111</v>
      </c>
      <c r="L13" s="279">
        <f>+((F13*30*0.4)/365)*30.4</f>
        <v>2542.9346472328771</v>
      </c>
      <c r="M13" s="75">
        <v>2421.790866365654</v>
      </c>
      <c r="N13" s="60">
        <f t="shared" ref="N13:N78" si="0">+ROUND((M13*1.03),2)</f>
        <v>2494.44</v>
      </c>
      <c r="O13" s="70">
        <f t="shared" ref="O13:O78" si="1">+N13/F13</f>
        <v>0.98039215686274506</v>
      </c>
    </row>
    <row r="14" spans="1:15" ht="13.5" thickBot="1" x14ac:dyDescent="0.25">
      <c r="B14" s="71"/>
      <c r="C14" s="72" t="s">
        <v>118</v>
      </c>
      <c r="D14" s="73" t="s">
        <v>119</v>
      </c>
      <c r="E14" s="74" t="str">
        <f>+C14</f>
        <v>001</v>
      </c>
      <c r="F14" s="116">
        <v>2544.3288000000002</v>
      </c>
      <c r="G14" s="116">
        <f>+($F14*0.7)*30.4167</f>
        <v>54173.060067671999</v>
      </c>
      <c r="H14" s="116">
        <f>+($F14*0.15)*30.4167</f>
        <v>11608.512871644001</v>
      </c>
      <c r="I14" s="116">
        <f>+($F14*0.15)*30.4167</f>
        <v>11608.512871644001</v>
      </c>
      <c r="J14" s="116">
        <f>+G14+H14+I14</f>
        <v>77390.085810960009</v>
      </c>
      <c r="K14" s="116">
        <f t="shared" ref="K14:K77" si="2">+((0.123287671232877)*30.4)*F14</f>
        <v>9536.0049271233111</v>
      </c>
      <c r="L14" s="124">
        <f t="shared" ref="L14:L77" si="3">+((F14*30*0.4)/365)*30.4</f>
        <v>2542.9346472328771</v>
      </c>
      <c r="M14" s="115">
        <f>+M15</f>
        <v>1256.2644647382838</v>
      </c>
      <c r="N14" s="60">
        <f t="shared" si="0"/>
        <v>1293.95</v>
      </c>
      <c r="O14" s="70">
        <f t="shared" si="1"/>
        <v>0.50856241536078195</v>
      </c>
    </row>
    <row r="15" spans="1:15" ht="13.5" thickBot="1" x14ac:dyDescent="0.25">
      <c r="B15" s="272" t="s">
        <v>120</v>
      </c>
      <c r="C15" s="273"/>
      <c r="D15" s="274"/>
      <c r="E15" s="275"/>
      <c r="F15" s="276">
        <v>1319.8290000000002</v>
      </c>
      <c r="G15" s="277">
        <f>+G16</f>
        <v>28101.389921009999</v>
      </c>
      <c r="H15" s="278">
        <f>+H16</f>
        <v>6021.7264116450006</v>
      </c>
      <c r="I15" s="278">
        <f>+I16</f>
        <v>6021.7264116450006</v>
      </c>
      <c r="J15" s="279">
        <f>+J16</f>
        <v>40144.842744300004</v>
      </c>
      <c r="K15" s="280">
        <f t="shared" si="2"/>
        <v>4946.6467726027513</v>
      </c>
      <c r="L15" s="279">
        <f t="shared" si="3"/>
        <v>1319.1058060273974</v>
      </c>
      <c r="M15" s="78">
        <v>1256.2644647382838</v>
      </c>
      <c r="N15" s="60">
        <f t="shared" si="0"/>
        <v>1293.95</v>
      </c>
      <c r="O15" s="70">
        <f t="shared" si="1"/>
        <v>0.98039215686274495</v>
      </c>
    </row>
    <row r="16" spans="1:15" ht="13.5" thickBot="1" x14ac:dyDescent="0.25">
      <c r="B16" s="76"/>
      <c r="C16" s="72" t="s">
        <v>121</v>
      </c>
      <c r="D16" s="77" t="s">
        <v>122</v>
      </c>
      <c r="E16" s="72" t="str">
        <f>+C16</f>
        <v>002</v>
      </c>
      <c r="F16" s="117">
        <v>1319.8290000000002</v>
      </c>
      <c r="G16" s="118">
        <f>+($F16*0.7)*30.4167</f>
        <v>28101.389921009999</v>
      </c>
      <c r="H16" s="118">
        <f>+($F16*0.15)*30.4167</f>
        <v>6021.7264116450006</v>
      </c>
      <c r="I16" s="118">
        <f>+($F16*0.15)*30.4167</f>
        <v>6021.7264116450006</v>
      </c>
      <c r="J16" s="118">
        <f>+G16+H16+I16</f>
        <v>40144.842744300004</v>
      </c>
      <c r="K16" s="118">
        <f t="shared" si="2"/>
        <v>4946.6467726027513</v>
      </c>
      <c r="L16" s="125">
        <f t="shared" si="3"/>
        <v>1319.1058060273974</v>
      </c>
      <c r="M16" s="115">
        <f>+M17</f>
        <v>1222.5788228503584</v>
      </c>
      <c r="N16" s="60">
        <f t="shared" si="0"/>
        <v>1259.26</v>
      </c>
      <c r="O16" s="70">
        <f t="shared" si="1"/>
        <v>0.95410844889754642</v>
      </c>
    </row>
    <row r="17" spans="2:15" ht="13.5" thickBot="1" x14ac:dyDescent="0.25">
      <c r="B17" s="272" t="s">
        <v>123</v>
      </c>
      <c r="C17" s="273"/>
      <c r="D17" s="274"/>
      <c r="E17" s="275"/>
      <c r="F17" s="276">
        <v>1284.4452000000001</v>
      </c>
      <c r="G17" s="277">
        <f>+G18</f>
        <v>27348.009020387999</v>
      </c>
      <c r="H17" s="278">
        <f>+H18</f>
        <v>5860.2876472260004</v>
      </c>
      <c r="I17" s="278">
        <f>+I18</f>
        <v>5860.2876472260004</v>
      </c>
      <c r="J17" s="279">
        <f>+J18</f>
        <v>39068.584314840002</v>
      </c>
      <c r="K17" s="280">
        <f t="shared" si="2"/>
        <v>4814.0302290411073</v>
      </c>
      <c r="L17" s="279">
        <f t="shared" si="3"/>
        <v>1283.7413944109589</v>
      </c>
      <c r="M17" s="78">
        <v>1222.5788228503584</v>
      </c>
      <c r="N17" s="60">
        <f t="shared" si="0"/>
        <v>1259.26</v>
      </c>
      <c r="O17" s="70">
        <f t="shared" si="1"/>
        <v>0.98039215686274506</v>
      </c>
    </row>
    <row r="18" spans="2:15" ht="13.5" thickBot="1" x14ac:dyDescent="0.25">
      <c r="B18" s="80"/>
      <c r="C18" s="72" t="s">
        <v>124</v>
      </c>
      <c r="D18" s="81" t="s">
        <v>125</v>
      </c>
      <c r="E18" s="72" t="str">
        <f>+C18</f>
        <v>003</v>
      </c>
      <c r="F18" s="117">
        <v>1284.4452000000001</v>
      </c>
      <c r="G18" s="118">
        <f t="shared" ref="G18:G101" si="4">+($F18*0.7)*30.4167</f>
        <v>27348.009020387999</v>
      </c>
      <c r="H18" s="118">
        <f t="shared" ref="H18:I66" si="5">+($F18*0.15)*30.4167</f>
        <v>5860.2876472260004</v>
      </c>
      <c r="I18" s="118">
        <f t="shared" si="5"/>
        <v>5860.2876472260004</v>
      </c>
      <c r="J18" s="118">
        <f t="shared" ref="J18:J101" si="6">+G18+H18+I18</f>
        <v>39068.584314840002</v>
      </c>
      <c r="K18" s="118">
        <f t="shared" si="2"/>
        <v>4814.0302290411073</v>
      </c>
      <c r="L18" s="125">
        <f t="shared" si="3"/>
        <v>1283.7413944109589</v>
      </c>
      <c r="M18" s="115">
        <f>+M19</f>
        <v>1177.2981257077533</v>
      </c>
      <c r="N18" s="60">
        <f t="shared" si="0"/>
        <v>1212.6199999999999</v>
      </c>
      <c r="O18" s="70">
        <f t="shared" si="1"/>
        <v>0.94408075953726933</v>
      </c>
    </row>
    <row r="19" spans="2:15" ht="13.5" thickBot="1" x14ac:dyDescent="0.25">
      <c r="B19" s="272" t="s">
        <v>126</v>
      </c>
      <c r="C19" s="273"/>
      <c r="D19" s="274"/>
      <c r="E19" s="275"/>
      <c r="F19" s="276">
        <v>1236.8724</v>
      </c>
      <c r="G19" s="277">
        <f>+G20</f>
        <v>26335.103710355997</v>
      </c>
      <c r="H19" s="278">
        <f>+H20</f>
        <v>5643.2365093619992</v>
      </c>
      <c r="I19" s="278">
        <f>+I20</f>
        <v>5643.2365093619992</v>
      </c>
      <c r="J19" s="279">
        <f>+J20</f>
        <v>37621.576729079999</v>
      </c>
      <c r="K19" s="280">
        <f t="shared" si="2"/>
        <v>4635.7299813698737</v>
      </c>
      <c r="L19" s="279">
        <f t="shared" si="3"/>
        <v>1236.1946616986302</v>
      </c>
      <c r="M19" s="78">
        <v>1177.2981257077533</v>
      </c>
      <c r="N19" s="60">
        <f t="shared" si="0"/>
        <v>1212.6199999999999</v>
      </c>
      <c r="O19" s="70">
        <f t="shared" si="1"/>
        <v>0.98039215686274506</v>
      </c>
    </row>
    <row r="20" spans="2:15" x14ac:dyDescent="0.2">
      <c r="B20" s="80"/>
      <c r="C20" s="72" t="s">
        <v>127</v>
      </c>
      <c r="D20" s="82" t="s">
        <v>462</v>
      </c>
      <c r="E20" s="72" t="str">
        <f>+C20</f>
        <v>004</v>
      </c>
      <c r="F20" s="119">
        <v>1236.8724</v>
      </c>
      <c r="G20" s="120">
        <f t="shared" si="4"/>
        <v>26335.103710355997</v>
      </c>
      <c r="H20" s="120">
        <f t="shared" si="5"/>
        <v>5643.2365093619992</v>
      </c>
      <c r="I20" s="120">
        <f t="shared" si="5"/>
        <v>5643.2365093619992</v>
      </c>
      <c r="J20" s="120">
        <f t="shared" si="6"/>
        <v>37621.576729079999</v>
      </c>
      <c r="K20" s="120">
        <f t="shared" si="2"/>
        <v>4635.7299813698737</v>
      </c>
      <c r="L20" s="126">
        <f t="shared" si="3"/>
        <v>1236.1946616986302</v>
      </c>
      <c r="M20" s="78">
        <v>1177.2981257077527</v>
      </c>
      <c r="N20" s="60">
        <f t="shared" si="0"/>
        <v>1212.6199999999999</v>
      </c>
      <c r="O20" s="70">
        <f t="shared" si="1"/>
        <v>0.98039215686274506</v>
      </c>
    </row>
    <row r="21" spans="2:15" ht="13.5" thickBot="1" x14ac:dyDescent="0.25">
      <c r="B21" s="71"/>
      <c r="C21" s="72" t="s">
        <v>128</v>
      </c>
      <c r="D21" s="77" t="s">
        <v>129</v>
      </c>
      <c r="E21" s="72" t="str">
        <f>+C21</f>
        <v>005</v>
      </c>
      <c r="F21" s="78">
        <v>1236.8724</v>
      </c>
      <c r="G21" s="61">
        <f t="shared" si="4"/>
        <v>26335.103710355997</v>
      </c>
      <c r="H21" s="61">
        <f t="shared" si="5"/>
        <v>5643.2365093619992</v>
      </c>
      <c r="I21" s="61">
        <f t="shared" si="5"/>
        <v>5643.2365093619992</v>
      </c>
      <c r="J21" s="61">
        <f t="shared" si="6"/>
        <v>37621.576729079999</v>
      </c>
      <c r="K21" s="61">
        <f t="shared" si="2"/>
        <v>4635.7299813698737</v>
      </c>
      <c r="L21" s="79">
        <f t="shared" si="3"/>
        <v>1236.1946616986302</v>
      </c>
      <c r="M21" s="78">
        <v>1177.2981257077527</v>
      </c>
      <c r="N21" s="60">
        <f t="shared" si="0"/>
        <v>1212.6199999999999</v>
      </c>
      <c r="O21" s="70">
        <f t="shared" si="1"/>
        <v>0.98039215686274506</v>
      </c>
    </row>
    <row r="22" spans="2:15" ht="13.5" thickBot="1" x14ac:dyDescent="0.25">
      <c r="B22" s="80"/>
      <c r="C22" s="72" t="s">
        <v>130</v>
      </c>
      <c r="D22" s="77" t="s">
        <v>131</v>
      </c>
      <c r="E22" s="72" t="str">
        <f>+C22</f>
        <v>006</v>
      </c>
      <c r="F22" s="90">
        <v>1236.8724</v>
      </c>
      <c r="G22" s="91">
        <f t="shared" si="4"/>
        <v>26335.103710355997</v>
      </c>
      <c r="H22" s="91">
        <f t="shared" si="5"/>
        <v>5643.2365093619992</v>
      </c>
      <c r="I22" s="91">
        <f t="shared" si="5"/>
        <v>5643.2365093619992</v>
      </c>
      <c r="J22" s="91">
        <f t="shared" si="6"/>
        <v>37621.576729079999</v>
      </c>
      <c r="K22" s="91">
        <f t="shared" si="2"/>
        <v>4635.7299813698737</v>
      </c>
      <c r="L22" s="92">
        <f t="shared" si="3"/>
        <v>1236.1946616986302</v>
      </c>
      <c r="M22" s="115">
        <f>+M23</f>
        <v>1130.6256971431205</v>
      </c>
      <c r="N22" s="60">
        <f t="shared" si="0"/>
        <v>1164.54</v>
      </c>
      <c r="O22" s="70">
        <f t="shared" si="1"/>
        <v>0.9415199174951272</v>
      </c>
    </row>
    <row r="23" spans="2:15" ht="13.5" thickBot="1" x14ac:dyDescent="0.25">
      <c r="B23" s="272" t="s">
        <v>132</v>
      </c>
      <c r="C23" s="273"/>
      <c r="D23" s="274"/>
      <c r="E23" s="275"/>
      <c r="F23" s="276">
        <v>1187.8308</v>
      </c>
      <c r="G23" s="277">
        <f>+G24</f>
        <v>25290.925166051999</v>
      </c>
      <c r="H23" s="278">
        <f>+H24</f>
        <v>5419.4839641539993</v>
      </c>
      <c r="I23" s="278">
        <f>+I24</f>
        <v>5419.4839641539993</v>
      </c>
      <c r="J23" s="279">
        <f>+J24</f>
        <v>36129.893094359999</v>
      </c>
      <c r="K23" s="280">
        <f t="shared" si="2"/>
        <v>4451.9247517808317</v>
      </c>
      <c r="L23" s="279">
        <f t="shared" si="3"/>
        <v>1187.1799338082189</v>
      </c>
      <c r="M23" s="78">
        <v>1130.6256971431205</v>
      </c>
      <c r="N23" s="60">
        <f t="shared" si="0"/>
        <v>1164.54</v>
      </c>
      <c r="O23" s="70">
        <f t="shared" si="1"/>
        <v>0.98039215686274506</v>
      </c>
    </row>
    <row r="24" spans="2:15" ht="13.5" thickBot="1" x14ac:dyDescent="0.25">
      <c r="B24" s="80"/>
      <c r="C24" s="72" t="s">
        <v>133</v>
      </c>
      <c r="D24" s="77" t="s">
        <v>134</v>
      </c>
      <c r="E24" s="72" t="str">
        <f>+C24</f>
        <v>007</v>
      </c>
      <c r="F24" s="117">
        <v>1187.8308</v>
      </c>
      <c r="G24" s="118">
        <f t="shared" si="4"/>
        <v>25290.925166051999</v>
      </c>
      <c r="H24" s="118">
        <f t="shared" si="5"/>
        <v>5419.4839641539993</v>
      </c>
      <c r="I24" s="118">
        <f t="shared" si="5"/>
        <v>5419.4839641539993</v>
      </c>
      <c r="J24" s="118">
        <f t="shared" si="6"/>
        <v>36129.893094359999</v>
      </c>
      <c r="K24" s="118">
        <f t="shared" si="2"/>
        <v>4451.9247517808317</v>
      </c>
      <c r="L24" s="125">
        <f t="shared" si="3"/>
        <v>1187.1799338082189</v>
      </c>
      <c r="M24" s="115">
        <f>+M25</f>
        <v>982.88623247076578</v>
      </c>
      <c r="N24" s="60">
        <f t="shared" si="0"/>
        <v>1012.37</v>
      </c>
      <c r="O24" s="70">
        <f t="shared" si="1"/>
        <v>0.85228468566398519</v>
      </c>
    </row>
    <row r="25" spans="2:15" ht="13.5" thickBot="1" x14ac:dyDescent="0.25">
      <c r="B25" s="272" t="s">
        <v>135</v>
      </c>
      <c r="C25" s="273"/>
      <c r="D25" s="274"/>
      <c r="E25" s="275"/>
      <c r="F25" s="276">
        <v>1032.6174000000001</v>
      </c>
      <c r="G25" s="277">
        <f>+G26</f>
        <v>21986.169569406</v>
      </c>
      <c r="H25" s="278">
        <f>+H26</f>
        <v>4711.3220505870004</v>
      </c>
      <c r="I25" s="278">
        <f>+I26</f>
        <v>4711.3220505870004</v>
      </c>
      <c r="J25" s="279">
        <f>+J26</f>
        <v>31408.813670580003</v>
      </c>
      <c r="K25" s="280">
        <f t="shared" si="2"/>
        <v>3870.1934334246666</v>
      </c>
      <c r="L25" s="279">
        <f t="shared" si="3"/>
        <v>1032.0515822465754</v>
      </c>
      <c r="M25" s="78">
        <v>982.88623247076578</v>
      </c>
      <c r="N25" s="60">
        <f t="shared" si="0"/>
        <v>1012.37</v>
      </c>
      <c r="O25" s="70">
        <f t="shared" si="1"/>
        <v>0.98039215686274506</v>
      </c>
    </row>
    <row r="26" spans="2:15" x14ac:dyDescent="0.2">
      <c r="B26" s="71"/>
      <c r="C26" s="72" t="s">
        <v>136</v>
      </c>
      <c r="D26" s="77" t="s">
        <v>137</v>
      </c>
      <c r="E26" s="72" t="str">
        <f>+C26</f>
        <v>008</v>
      </c>
      <c r="F26" s="119">
        <v>1032.6174000000001</v>
      </c>
      <c r="G26" s="120">
        <f t="shared" si="4"/>
        <v>21986.169569406</v>
      </c>
      <c r="H26" s="120">
        <f t="shared" si="5"/>
        <v>4711.3220505870004</v>
      </c>
      <c r="I26" s="120">
        <f t="shared" si="5"/>
        <v>4711.3220505870004</v>
      </c>
      <c r="J26" s="120">
        <f t="shared" si="6"/>
        <v>31408.813670580003</v>
      </c>
      <c r="K26" s="120">
        <f t="shared" si="2"/>
        <v>3870.1934334246666</v>
      </c>
      <c r="L26" s="126">
        <f t="shared" si="3"/>
        <v>1032.0515822465754</v>
      </c>
      <c r="M26" s="78">
        <v>982.88623247076578</v>
      </c>
      <c r="N26" s="60">
        <f t="shared" si="0"/>
        <v>1012.37</v>
      </c>
      <c r="O26" s="70">
        <f t="shared" si="1"/>
        <v>0.98039215686274506</v>
      </c>
    </row>
    <row r="27" spans="2:15" x14ac:dyDescent="0.2">
      <c r="B27" s="80"/>
      <c r="C27" s="72" t="s">
        <v>138</v>
      </c>
      <c r="D27" s="81" t="s">
        <v>139</v>
      </c>
      <c r="E27" s="72" t="str">
        <f>+C27</f>
        <v>009</v>
      </c>
      <c r="F27" s="78">
        <v>1032.6174000000001</v>
      </c>
      <c r="G27" s="61">
        <f t="shared" si="4"/>
        <v>21986.169569406</v>
      </c>
      <c r="H27" s="61">
        <f t="shared" si="5"/>
        <v>4711.3220505870004</v>
      </c>
      <c r="I27" s="61">
        <f t="shared" si="5"/>
        <v>4711.3220505870004</v>
      </c>
      <c r="J27" s="61">
        <f t="shared" si="6"/>
        <v>31408.813670580003</v>
      </c>
      <c r="K27" s="61">
        <f t="shared" si="2"/>
        <v>3870.1934334246666</v>
      </c>
      <c r="L27" s="79">
        <f t="shared" si="3"/>
        <v>1032.0515822465754</v>
      </c>
      <c r="M27" s="78">
        <v>982.88623247076578</v>
      </c>
      <c r="N27" s="60">
        <f t="shared" si="0"/>
        <v>1012.37</v>
      </c>
      <c r="O27" s="70">
        <f t="shared" si="1"/>
        <v>0.98039215686274506</v>
      </c>
    </row>
    <row r="28" spans="2:15" ht="13.5" thickBot="1" x14ac:dyDescent="0.25">
      <c r="B28" s="80"/>
      <c r="C28" s="72" t="s">
        <v>140</v>
      </c>
      <c r="D28" s="77" t="s">
        <v>141</v>
      </c>
      <c r="E28" s="72" t="str">
        <f>+C28</f>
        <v>010</v>
      </c>
      <c r="F28" s="78">
        <v>1032.6174000000001</v>
      </c>
      <c r="G28" s="61">
        <f t="shared" si="4"/>
        <v>21986.169569406</v>
      </c>
      <c r="H28" s="61">
        <f t="shared" si="5"/>
        <v>4711.3220505870004</v>
      </c>
      <c r="I28" s="61">
        <f t="shared" si="5"/>
        <v>4711.3220505870004</v>
      </c>
      <c r="J28" s="61">
        <f t="shared" si="6"/>
        <v>31408.813670580003</v>
      </c>
      <c r="K28" s="61">
        <f t="shared" si="2"/>
        <v>3870.1934334246666</v>
      </c>
      <c r="L28" s="79">
        <f t="shared" si="3"/>
        <v>1032.0515822465754</v>
      </c>
      <c r="M28" s="78">
        <v>982.88623247076578</v>
      </c>
      <c r="N28" s="60">
        <f t="shared" si="0"/>
        <v>1012.37</v>
      </c>
      <c r="O28" s="70">
        <f t="shared" si="1"/>
        <v>0.98039215686274506</v>
      </c>
    </row>
    <row r="29" spans="2:15" ht="13.5" thickBot="1" x14ac:dyDescent="0.25">
      <c r="B29" s="71"/>
      <c r="C29" s="72" t="s">
        <v>142</v>
      </c>
      <c r="D29" s="77" t="s">
        <v>143</v>
      </c>
      <c r="E29" s="72" t="str">
        <f>+C29</f>
        <v>011</v>
      </c>
      <c r="F29" s="90">
        <v>1032.6174000000001</v>
      </c>
      <c r="G29" s="91">
        <f t="shared" si="4"/>
        <v>21986.169569406</v>
      </c>
      <c r="H29" s="91">
        <f t="shared" si="5"/>
        <v>4711.3220505870004</v>
      </c>
      <c r="I29" s="91">
        <f t="shared" si="5"/>
        <v>4711.3220505870004</v>
      </c>
      <c r="J29" s="91">
        <f t="shared" si="6"/>
        <v>31408.813670580003</v>
      </c>
      <c r="K29" s="91">
        <f t="shared" si="2"/>
        <v>3870.1934334246666</v>
      </c>
      <c r="L29" s="92">
        <f t="shared" si="3"/>
        <v>1032.0515822465754</v>
      </c>
      <c r="M29" s="115">
        <f>+M30</f>
        <v>954.25948311902209</v>
      </c>
      <c r="N29" s="60">
        <f t="shared" si="0"/>
        <v>982.89</v>
      </c>
      <c r="O29" s="70">
        <f t="shared" si="1"/>
        <v>0.95184334488262534</v>
      </c>
    </row>
    <row r="30" spans="2:15" ht="13.5" thickBot="1" x14ac:dyDescent="0.25">
      <c r="B30" s="272" t="s">
        <v>144</v>
      </c>
      <c r="C30" s="273"/>
      <c r="D30" s="274"/>
      <c r="E30" s="275"/>
      <c r="F30" s="276">
        <v>928.52640000000008</v>
      </c>
      <c r="G30" s="277">
        <f>+G31</f>
        <v>19769.896265616</v>
      </c>
      <c r="H30" s="278">
        <f>+H31</f>
        <v>4236.4063426319999</v>
      </c>
      <c r="I30" s="278">
        <f>+I31</f>
        <v>4236.4063426319999</v>
      </c>
      <c r="J30" s="279">
        <f>+J31</f>
        <v>28242.708950879998</v>
      </c>
      <c r="K30" s="280">
        <f t="shared" si="2"/>
        <v>3480.0660690411041</v>
      </c>
      <c r="L30" s="279">
        <f t="shared" si="3"/>
        <v>928.0176184109589</v>
      </c>
      <c r="M30" s="78">
        <v>954.25948311902209</v>
      </c>
      <c r="N30" s="60">
        <f t="shared" si="0"/>
        <v>982.89</v>
      </c>
      <c r="O30" s="70">
        <f t="shared" si="1"/>
        <v>1.0585482545245886</v>
      </c>
    </row>
    <row r="31" spans="2:15" ht="13.5" thickBot="1" x14ac:dyDescent="0.25">
      <c r="B31" s="80"/>
      <c r="C31" s="72" t="s">
        <v>146</v>
      </c>
      <c r="D31" s="83" t="s">
        <v>147</v>
      </c>
      <c r="E31" s="72" t="str">
        <f>+C31</f>
        <v>013</v>
      </c>
      <c r="F31" s="121">
        <v>928.52640000000008</v>
      </c>
      <c r="G31" s="120">
        <f t="shared" si="4"/>
        <v>19769.896265616</v>
      </c>
      <c r="H31" s="120">
        <f t="shared" si="5"/>
        <v>4236.4063426319999</v>
      </c>
      <c r="I31" s="120">
        <f t="shared" si="5"/>
        <v>4236.4063426319999</v>
      </c>
      <c r="J31" s="120">
        <f t="shared" si="6"/>
        <v>28242.708950879998</v>
      </c>
      <c r="K31" s="120">
        <f t="shared" si="2"/>
        <v>3480.0660690411041</v>
      </c>
      <c r="L31" s="126">
        <f t="shared" si="3"/>
        <v>928.0176184109589</v>
      </c>
      <c r="M31" s="115">
        <f>+M32</f>
        <v>883.80564479999998</v>
      </c>
      <c r="N31" s="60">
        <f t="shared" si="0"/>
        <v>910.32</v>
      </c>
      <c r="O31" s="70">
        <f t="shared" si="1"/>
        <v>0.98039215686274506</v>
      </c>
    </row>
    <row r="32" spans="2:15" ht="13.5" thickBot="1" x14ac:dyDescent="0.25">
      <c r="B32" s="80"/>
      <c r="C32" s="72" t="s">
        <v>148</v>
      </c>
      <c r="D32" s="83" t="s">
        <v>149</v>
      </c>
      <c r="E32" s="72" t="str">
        <f>+C32</f>
        <v>014</v>
      </c>
      <c r="F32" s="122">
        <v>928.52640000000008</v>
      </c>
      <c r="G32" s="91">
        <f t="shared" si="4"/>
        <v>19769.896265616</v>
      </c>
      <c r="H32" s="91">
        <f t="shared" si="5"/>
        <v>4236.4063426319999</v>
      </c>
      <c r="I32" s="91">
        <f t="shared" si="5"/>
        <v>4236.4063426319999</v>
      </c>
      <c r="J32" s="91">
        <f>+G32+H32+I32</f>
        <v>28242.708950879998</v>
      </c>
      <c r="K32" s="91">
        <f t="shared" si="2"/>
        <v>3480.0660690411041</v>
      </c>
      <c r="L32" s="92">
        <f t="shared" si="3"/>
        <v>928.0176184109589</v>
      </c>
      <c r="M32" s="84">
        <v>883.80564479999998</v>
      </c>
      <c r="N32" s="60">
        <f t="shared" si="0"/>
        <v>910.32</v>
      </c>
      <c r="O32" s="70">
        <f t="shared" si="1"/>
        <v>0.98039215686274506</v>
      </c>
    </row>
    <row r="33" spans="2:15" ht="13.5" thickBot="1" x14ac:dyDescent="0.25">
      <c r="B33" s="272" t="s">
        <v>145</v>
      </c>
      <c r="C33" s="273"/>
      <c r="D33" s="274"/>
      <c r="E33" s="275"/>
      <c r="F33" s="276">
        <v>886.32900000000006</v>
      </c>
      <c r="G33" s="277">
        <f>+G34</f>
        <v>18871.442306009998</v>
      </c>
      <c r="H33" s="278">
        <f>+H34</f>
        <v>4043.8804941450003</v>
      </c>
      <c r="I33" s="278">
        <f>+I34</f>
        <v>4043.8804941450003</v>
      </c>
      <c r="J33" s="279">
        <f>+J34</f>
        <v>26959.203294299998</v>
      </c>
      <c r="K33" s="280">
        <f t="shared" si="2"/>
        <v>3321.912526027405</v>
      </c>
      <c r="L33" s="279">
        <f t="shared" si="3"/>
        <v>885.84334027397279</v>
      </c>
      <c r="M33" s="84">
        <v>883.80564479999998</v>
      </c>
      <c r="N33" s="60">
        <f t="shared" si="0"/>
        <v>910.32</v>
      </c>
      <c r="O33" s="70">
        <f t="shared" si="1"/>
        <v>1.027067826958161</v>
      </c>
    </row>
    <row r="34" spans="2:15" ht="13.5" thickBot="1" x14ac:dyDescent="0.25">
      <c r="B34" s="80"/>
      <c r="C34" s="72" t="s">
        <v>151</v>
      </c>
      <c r="D34" s="77" t="s">
        <v>152</v>
      </c>
      <c r="E34" s="72" t="str">
        <f>+C34</f>
        <v>015</v>
      </c>
      <c r="F34" s="117">
        <v>886.32900000000006</v>
      </c>
      <c r="G34" s="118">
        <f t="shared" si="4"/>
        <v>18871.442306009998</v>
      </c>
      <c r="H34" s="118">
        <f t="shared" si="5"/>
        <v>4043.8804941450003</v>
      </c>
      <c r="I34" s="118">
        <f t="shared" si="5"/>
        <v>4043.8804941450003</v>
      </c>
      <c r="J34" s="118">
        <f t="shared" si="6"/>
        <v>26959.203294299998</v>
      </c>
      <c r="K34" s="118">
        <f t="shared" si="2"/>
        <v>3321.912526027405</v>
      </c>
      <c r="L34" s="125">
        <f t="shared" si="3"/>
        <v>885.84334027397279</v>
      </c>
      <c r="M34" s="115">
        <f>+M35</f>
        <v>843.63675135999995</v>
      </c>
      <c r="N34" s="60">
        <f t="shared" si="0"/>
        <v>868.95</v>
      </c>
      <c r="O34" s="70">
        <f t="shared" si="1"/>
        <v>0.98039215686274506</v>
      </c>
    </row>
    <row r="35" spans="2:15" ht="13.5" thickBot="1" x14ac:dyDescent="0.25">
      <c r="B35" s="272" t="s">
        <v>150</v>
      </c>
      <c r="C35" s="273"/>
      <c r="D35" s="274"/>
      <c r="E35" s="275"/>
      <c r="F35" s="276">
        <v>844.12140000000011</v>
      </c>
      <c r="G35" s="277">
        <f>+G36</f>
        <v>17972.771171166001</v>
      </c>
      <c r="H35" s="278">
        <f>+H36</f>
        <v>3851.308108107</v>
      </c>
      <c r="I35" s="278">
        <f>+I36</f>
        <v>3851.308108107</v>
      </c>
      <c r="J35" s="279">
        <f>+J36</f>
        <v>25675.387387380004</v>
      </c>
      <c r="K35" s="280">
        <f t="shared" si="2"/>
        <v>3163.7207539726105</v>
      </c>
      <c r="L35" s="279">
        <f t="shared" si="3"/>
        <v>843.65886772602744</v>
      </c>
      <c r="M35" s="78">
        <v>843.63675135999995</v>
      </c>
      <c r="N35" s="60">
        <f t="shared" si="0"/>
        <v>868.95</v>
      </c>
      <c r="O35" s="70">
        <f t="shared" si="1"/>
        <v>1.029413541701466</v>
      </c>
    </row>
    <row r="36" spans="2:15" ht="26.25" thickBot="1" x14ac:dyDescent="0.25">
      <c r="B36" s="71"/>
      <c r="C36" s="72" t="s">
        <v>154</v>
      </c>
      <c r="D36" s="82" t="s">
        <v>155</v>
      </c>
      <c r="E36" s="72" t="str">
        <f t="shared" ref="E36:E43" si="7">+C36</f>
        <v>016</v>
      </c>
      <c r="F36" s="119">
        <v>844.12140000000011</v>
      </c>
      <c r="G36" s="120">
        <f t="shared" si="4"/>
        <v>17972.771171166001</v>
      </c>
      <c r="H36" s="120">
        <f t="shared" si="5"/>
        <v>3851.308108107</v>
      </c>
      <c r="I36" s="120">
        <f t="shared" si="5"/>
        <v>3851.308108107</v>
      </c>
      <c r="J36" s="120">
        <f t="shared" si="6"/>
        <v>25675.387387380004</v>
      </c>
      <c r="K36" s="120">
        <f t="shared" si="2"/>
        <v>3163.7207539726105</v>
      </c>
      <c r="L36" s="126">
        <f t="shared" si="3"/>
        <v>843.65886772602744</v>
      </c>
      <c r="M36" s="115">
        <f>+M37</f>
        <v>803.46346528429979</v>
      </c>
      <c r="N36" s="60">
        <f t="shared" si="0"/>
        <v>827.57</v>
      </c>
      <c r="O36" s="70">
        <f t="shared" si="1"/>
        <v>0.98039215686274506</v>
      </c>
    </row>
    <row r="37" spans="2:15" ht="25.5" x14ac:dyDescent="0.2">
      <c r="B37" s="80"/>
      <c r="C37" s="72" t="s">
        <v>156</v>
      </c>
      <c r="D37" s="85" t="s">
        <v>157</v>
      </c>
      <c r="E37" s="72" t="str">
        <f t="shared" si="7"/>
        <v>017</v>
      </c>
      <c r="F37" s="84">
        <v>844.12140000000011</v>
      </c>
      <c r="G37" s="61">
        <f t="shared" si="4"/>
        <v>17972.771171166001</v>
      </c>
      <c r="H37" s="61">
        <f t="shared" si="5"/>
        <v>3851.308108107</v>
      </c>
      <c r="I37" s="61">
        <f t="shared" si="5"/>
        <v>3851.308108107</v>
      </c>
      <c r="J37" s="61">
        <f t="shared" si="6"/>
        <v>25675.387387380004</v>
      </c>
      <c r="K37" s="61">
        <f t="shared" si="2"/>
        <v>3163.7207539726105</v>
      </c>
      <c r="L37" s="79">
        <f t="shared" si="3"/>
        <v>843.65886772602744</v>
      </c>
      <c r="M37" s="78">
        <v>803.46346528429979</v>
      </c>
      <c r="N37" s="60">
        <f t="shared" si="0"/>
        <v>827.57</v>
      </c>
      <c r="O37" s="70">
        <f t="shared" si="1"/>
        <v>0.98039215686274506</v>
      </c>
    </row>
    <row r="38" spans="2:15" x14ac:dyDescent="0.2">
      <c r="B38" s="80"/>
      <c r="C38" s="72" t="s">
        <v>158</v>
      </c>
      <c r="D38" s="82" t="s">
        <v>159</v>
      </c>
      <c r="E38" s="72" t="str">
        <f t="shared" si="7"/>
        <v>018</v>
      </c>
      <c r="F38" s="78">
        <v>844.12140000000011</v>
      </c>
      <c r="G38" s="61">
        <f t="shared" si="4"/>
        <v>17972.771171166001</v>
      </c>
      <c r="H38" s="61">
        <f t="shared" si="5"/>
        <v>3851.308108107</v>
      </c>
      <c r="I38" s="61">
        <f t="shared" si="5"/>
        <v>3851.308108107</v>
      </c>
      <c r="J38" s="61">
        <f t="shared" si="6"/>
        <v>25675.387387380004</v>
      </c>
      <c r="K38" s="61">
        <f t="shared" si="2"/>
        <v>3163.7207539726105</v>
      </c>
      <c r="L38" s="79">
        <f t="shared" si="3"/>
        <v>843.65886772602744</v>
      </c>
      <c r="M38" s="84">
        <v>803.46346528429979</v>
      </c>
      <c r="N38" s="60">
        <f t="shared" si="0"/>
        <v>827.57</v>
      </c>
      <c r="O38" s="70">
        <f t="shared" si="1"/>
        <v>0.98039215686274506</v>
      </c>
    </row>
    <row r="39" spans="2:15" x14ac:dyDescent="0.2">
      <c r="B39" s="71"/>
      <c r="C39" s="72" t="s">
        <v>160</v>
      </c>
      <c r="D39" s="82" t="s">
        <v>161</v>
      </c>
      <c r="E39" s="72" t="str">
        <f t="shared" si="7"/>
        <v>019</v>
      </c>
      <c r="F39" s="78">
        <v>844.12140000000011</v>
      </c>
      <c r="G39" s="61">
        <f t="shared" si="4"/>
        <v>17972.771171166001</v>
      </c>
      <c r="H39" s="61">
        <f t="shared" si="5"/>
        <v>3851.308108107</v>
      </c>
      <c r="I39" s="61">
        <f t="shared" si="5"/>
        <v>3851.308108107</v>
      </c>
      <c r="J39" s="61">
        <f t="shared" si="6"/>
        <v>25675.387387380004</v>
      </c>
      <c r="K39" s="61">
        <f t="shared" si="2"/>
        <v>3163.7207539726105</v>
      </c>
      <c r="L39" s="79">
        <f t="shared" si="3"/>
        <v>843.65886772602744</v>
      </c>
      <c r="M39" s="78">
        <v>803.46346528429979</v>
      </c>
      <c r="N39" s="60">
        <f t="shared" si="0"/>
        <v>827.57</v>
      </c>
      <c r="O39" s="70">
        <f t="shared" si="1"/>
        <v>0.98039215686274506</v>
      </c>
    </row>
    <row r="40" spans="2:15" x14ac:dyDescent="0.2">
      <c r="B40" s="71"/>
      <c r="C40" s="72" t="s">
        <v>463</v>
      </c>
      <c r="D40" s="82" t="s">
        <v>464</v>
      </c>
      <c r="E40" s="72" t="str">
        <f t="shared" si="7"/>
        <v>158</v>
      </c>
      <c r="F40" s="78">
        <v>844.12140000000011</v>
      </c>
      <c r="G40" s="61">
        <f t="shared" si="4"/>
        <v>17972.771171166001</v>
      </c>
      <c r="H40" s="61">
        <f t="shared" si="5"/>
        <v>3851.308108107</v>
      </c>
      <c r="I40" s="61">
        <f t="shared" si="5"/>
        <v>3851.308108107</v>
      </c>
      <c r="J40" s="61">
        <f t="shared" si="6"/>
        <v>25675.387387380004</v>
      </c>
      <c r="K40" s="61">
        <f t="shared" si="2"/>
        <v>3163.7207539726105</v>
      </c>
      <c r="L40" s="79">
        <f t="shared" si="3"/>
        <v>843.65886772602744</v>
      </c>
      <c r="M40" s="78">
        <v>803.46346528429979</v>
      </c>
      <c r="N40" s="60">
        <f t="shared" si="0"/>
        <v>827.57</v>
      </c>
      <c r="O40" s="70">
        <f t="shared" si="1"/>
        <v>0.98039215686274506</v>
      </c>
    </row>
    <row r="41" spans="2:15" x14ac:dyDescent="0.2">
      <c r="B41" s="80"/>
      <c r="C41" s="72" t="s">
        <v>162</v>
      </c>
      <c r="D41" s="82" t="s">
        <v>163</v>
      </c>
      <c r="E41" s="72" t="str">
        <f t="shared" si="7"/>
        <v>020</v>
      </c>
      <c r="F41" s="78">
        <v>844.12140000000011</v>
      </c>
      <c r="G41" s="61">
        <f t="shared" si="4"/>
        <v>17972.771171166001</v>
      </c>
      <c r="H41" s="61">
        <f t="shared" si="5"/>
        <v>3851.308108107</v>
      </c>
      <c r="I41" s="61">
        <f t="shared" si="5"/>
        <v>3851.308108107</v>
      </c>
      <c r="J41" s="61">
        <f t="shared" si="6"/>
        <v>25675.387387380004</v>
      </c>
      <c r="K41" s="61">
        <f t="shared" si="2"/>
        <v>3163.7207539726105</v>
      </c>
      <c r="L41" s="79">
        <f t="shared" si="3"/>
        <v>843.65886772602744</v>
      </c>
      <c r="M41" s="78">
        <v>803.46346528429979</v>
      </c>
      <c r="N41" s="60">
        <f t="shared" si="0"/>
        <v>827.57</v>
      </c>
      <c r="O41" s="70">
        <f t="shared" si="1"/>
        <v>0.98039215686274506</v>
      </c>
    </row>
    <row r="42" spans="2:15" ht="25.5" x14ac:dyDescent="0.2">
      <c r="B42" s="80"/>
      <c r="C42" s="72" t="s">
        <v>164</v>
      </c>
      <c r="D42" s="82" t="s">
        <v>165</v>
      </c>
      <c r="E42" s="72" t="str">
        <f t="shared" si="7"/>
        <v>021</v>
      </c>
      <c r="F42" s="78">
        <v>844.12140000000011</v>
      </c>
      <c r="G42" s="61">
        <f t="shared" si="4"/>
        <v>17972.771171166001</v>
      </c>
      <c r="H42" s="61">
        <f t="shared" si="5"/>
        <v>3851.308108107</v>
      </c>
      <c r="I42" s="61">
        <f t="shared" si="5"/>
        <v>3851.308108107</v>
      </c>
      <c r="J42" s="61">
        <f t="shared" si="6"/>
        <v>25675.387387380004</v>
      </c>
      <c r="K42" s="61">
        <f t="shared" si="2"/>
        <v>3163.7207539726105</v>
      </c>
      <c r="L42" s="79">
        <f t="shared" si="3"/>
        <v>843.65886772602744</v>
      </c>
      <c r="M42" s="78">
        <v>803.46346528429979</v>
      </c>
      <c r="N42" s="60">
        <f t="shared" si="0"/>
        <v>827.57</v>
      </c>
      <c r="O42" s="70">
        <f t="shared" si="1"/>
        <v>0.98039215686274506</v>
      </c>
    </row>
    <row r="43" spans="2:15" ht="13.5" thickBot="1" x14ac:dyDescent="0.25">
      <c r="B43" s="71"/>
      <c r="C43" s="72" t="s">
        <v>166</v>
      </c>
      <c r="D43" s="82" t="s">
        <v>167</v>
      </c>
      <c r="E43" s="72" t="str">
        <f t="shared" si="7"/>
        <v>022</v>
      </c>
      <c r="F43" s="90">
        <v>844.12140000000011</v>
      </c>
      <c r="G43" s="91">
        <f t="shared" si="4"/>
        <v>17972.771171166001</v>
      </c>
      <c r="H43" s="91">
        <f t="shared" si="5"/>
        <v>3851.308108107</v>
      </c>
      <c r="I43" s="91">
        <f t="shared" si="5"/>
        <v>3851.308108107</v>
      </c>
      <c r="J43" s="91">
        <f t="shared" si="6"/>
        <v>25675.387387380004</v>
      </c>
      <c r="K43" s="91">
        <f t="shared" si="2"/>
        <v>3163.7207539726105</v>
      </c>
      <c r="L43" s="92">
        <f t="shared" si="3"/>
        <v>843.65886772602744</v>
      </c>
      <c r="M43" s="78">
        <v>803.46346528429979</v>
      </c>
      <c r="N43" s="60">
        <f t="shared" si="0"/>
        <v>827.57</v>
      </c>
      <c r="O43" s="70">
        <f t="shared" si="1"/>
        <v>0.98039215686274506</v>
      </c>
    </row>
    <row r="44" spans="2:15" ht="13.5" thickBot="1" x14ac:dyDescent="0.25">
      <c r="B44" s="272" t="s">
        <v>153</v>
      </c>
      <c r="C44" s="273"/>
      <c r="D44" s="274"/>
      <c r="E44" s="275"/>
      <c r="F44" s="276">
        <v>819.5394</v>
      </c>
      <c r="G44" s="277">
        <f>+G45</f>
        <v>17449.378847585998</v>
      </c>
      <c r="H44" s="278">
        <f>+H45</f>
        <v>3739.1526101969998</v>
      </c>
      <c r="I44" s="278">
        <f>+I45</f>
        <v>3739.1526101969998</v>
      </c>
      <c r="J44" s="279">
        <f>+J45</f>
        <v>24927.684067980001</v>
      </c>
      <c r="K44" s="280">
        <f t="shared" si="2"/>
        <v>3071.5887649315141</v>
      </c>
      <c r="L44" s="279">
        <f t="shared" si="3"/>
        <v>819.09033731506861</v>
      </c>
      <c r="M44" s="115">
        <f>+M45</f>
        <v>780.06461245440005</v>
      </c>
      <c r="N44" s="60">
        <f t="shared" si="0"/>
        <v>803.47</v>
      </c>
      <c r="O44" s="70">
        <f t="shared" si="1"/>
        <v>0.98039215686274517</v>
      </c>
    </row>
    <row r="45" spans="2:15" x14ac:dyDescent="0.2">
      <c r="B45" s="80"/>
      <c r="C45" s="72" t="s">
        <v>169</v>
      </c>
      <c r="D45" s="77" t="s">
        <v>170</v>
      </c>
      <c r="E45" s="72" t="str">
        <f t="shared" ref="E45:E52" si="8">+C45</f>
        <v>023</v>
      </c>
      <c r="F45" s="119">
        <v>819.5394</v>
      </c>
      <c r="G45" s="119">
        <f t="shared" si="4"/>
        <v>17449.378847585998</v>
      </c>
      <c r="H45" s="119">
        <f t="shared" si="5"/>
        <v>3739.1526101969998</v>
      </c>
      <c r="I45" s="119">
        <f t="shared" si="5"/>
        <v>3739.1526101969998</v>
      </c>
      <c r="J45" s="119">
        <f t="shared" si="6"/>
        <v>24927.684067980001</v>
      </c>
      <c r="K45" s="119">
        <f t="shared" si="2"/>
        <v>3071.5887649315141</v>
      </c>
      <c r="L45" s="127">
        <f t="shared" si="3"/>
        <v>819.09033731506861</v>
      </c>
      <c r="M45" s="78">
        <v>780.06461245440005</v>
      </c>
      <c r="N45" s="60">
        <f t="shared" si="0"/>
        <v>803.47</v>
      </c>
      <c r="O45" s="70">
        <f t="shared" si="1"/>
        <v>0.98039215686274517</v>
      </c>
    </row>
    <row r="46" spans="2:15" x14ac:dyDescent="0.2">
      <c r="B46" s="80"/>
      <c r="C46" s="72" t="s">
        <v>171</v>
      </c>
      <c r="D46" s="77" t="s">
        <v>172</v>
      </c>
      <c r="E46" s="72" t="str">
        <f t="shared" si="8"/>
        <v>024</v>
      </c>
      <c r="F46" s="78">
        <v>819.5394</v>
      </c>
      <c r="G46" s="78">
        <f t="shared" si="4"/>
        <v>17449.378847585998</v>
      </c>
      <c r="H46" s="78">
        <f t="shared" si="5"/>
        <v>3739.1526101969998</v>
      </c>
      <c r="I46" s="78">
        <f t="shared" si="5"/>
        <v>3739.1526101969998</v>
      </c>
      <c r="J46" s="78">
        <f t="shared" si="6"/>
        <v>24927.684067980001</v>
      </c>
      <c r="K46" s="78">
        <f t="shared" si="2"/>
        <v>3071.5887649315141</v>
      </c>
      <c r="L46" s="86">
        <f t="shared" si="3"/>
        <v>819.09033731506861</v>
      </c>
      <c r="M46" s="78">
        <v>780.06461245439993</v>
      </c>
      <c r="N46" s="60">
        <f t="shared" si="0"/>
        <v>803.47</v>
      </c>
      <c r="O46" s="70">
        <f t="shared" si="1"/>
        <v>0.98039215686274517</v>
      </c>
    </row>
    <row r="47" spans="2:15" x14ac:dyDescent="0.2">
      <c r="B47" s="71"/>
      <c r="C47" s="72" t="s">
        <v>173</v>
      </c>
      <c r="D47" s="77" t="s">
        <v>174</v>
      </c>
      <c r="E47" s="72" t="str">
        <f t="shared" si="8"/>
        <v>025</v>
      </c>
      <c r="F47" s="78">
        <v>819.52920000000006</v>
      </c>
      <c r="G47" s="78">
        <f t="shared" si="4"/>
        <v>17449.161672348</v>
      </c>
      <c r="H47" s="78">
        <f t="shared" si="5"/>
        <v>3739.106072646</v>
      </c>
      <c r="I47" s="78">
        <f t="shared" si="5"/>
        <v>3739.106072646</v>
      </c>
      <c r="J47" s="78">
        <f t="shared" si="6"/>
        <v>24927.37381764</v>
      </c>
      <c r="K47" s="78">
        <f t="shared" si="2"/>
        <v>3071.5505358904184</v>
      </c>
      <c r="L47" s="86">
        <f t="shared" si="3"/>
        <v>819.08014290410961</v>
      </c>
      <c r="M47" s="78">
        <v>780.06148328727261</v>
      </c>
      <c r="N47" s="60">
        <f t="shared" si="0"/>
        <v>803.46</v>
      </c>
      <c r="O47" s="70">
        <f t="shared" si="1"/>
        <v>0.98039215686274506</v>
      </c>
    </row>
    <row r="48" spans="2:15" ht="13.5" thickBot="1" x14ac:dyDescent="0.25">
      <c r="B48" s="71"/>
      <c r="C48" s="72" t="s">
        <v>175</v>
      </c>
      <c r="D48" s="77" t="s">
        <v>176</v>
      </c>
      <c r="E48" s="72" t="str">
        <f t="shared" si="8"/>
        <v>026</v>
      </c>
      <c r="F48" s="90">
        <v>819.52920000000006</v>
      </c>
      <c r="G48" s="90">
        <f t="shared" si="4"/>
        <v>17449.161672348</v>
      </c>
      <c r="H48" s="90">
        <f t="shared" si="5"/>
        <v>3739.106072646</v>
      </c>
      <c r="I48" s="90">
        <f t="shared" si="5"/>
        <v>3739.106072646</v>
      </c>
      <c r="J48" s="90">
        <f>+G48+H48+I48</f>
        <v>24927.37381764</v>
      </c>
      <c r="K48" s="90">
        <f t="shared" si="2"/>
        <v>3071.5505358904184</v>
      </c>
      <c r="L48" s="128">
        <f t="shared" si="3"/>
        <v>819.08014290410961</v>
      </c>
      <c r="M48" s="78"/>
      <c r="O48" s="70"/>
    </row>
    <row r="49" spans="2:15" ht="13.5" thickBot="1" x14ac:dyDescent="0.25">
      <c r="B49" s="272" t="s">
        <v>168</v>
      </c>
      <c r="C49" s="273"/>
      <c r="D49" s="274"/>
      <c r="E49" s="275"/>
      <c r="F49" s="276">
        <v>801.4344000000001</v>
      </c>
      <c r="G49" s="277">
        <f>+G50</f>
        <v>17063.892800136</v>
      </c>
      <c r="H49" s="278">
        <f>+H50</f>
        <v>3656.5484571720003</v>
      </c>
      <c r="I49" s="278">
        <f>+I50</f>
        <v>3656.5484571720003</v>
      </c>
      <c r="J49" s="279">
        <f>+J50</f>
        <v>24376.989714480002</v>
      </c>
      <c r="K49" s="280">
        <f t="shared" si="2"/>
        <v>3003.7322169863087</v>
      </c>
      <c r="L49" s="279">
        <f t="shared" si="3"/>
        <v>800.99525786301376</v>
      </c>
      <c r="M49" s="115">
        <f>+M50</f>
        <v>636.62657132184495</v>
      </c>
      <c r="N49" s="60">
        <f t="shared" si="0"/>
        <v>655.73</v>
      </c>
      <c r="O49" s="70">
        <f t="shared" si="1"/>
        <v>0.81819547551240623</v>
      </c>
    </row>
    <row r="50" spans="2:15" ht="13.5" thickBot="1" x14ac:dyDescent="0.25">
      <c r="B50" s="80"/>
      <c r="C50" s="72" t="s">
        <v>465</v>
      </c>
      <c r="D50" s="81" t="s">
        <v>466</v>
      </c>
      <c r="E50" s="72" t="str">
        <f t="shared" si="8"/>
        <v>143</v>
      </c>
      <c r="F50" s="117">
        <v>801.4344000000001</v>
      </c>
      <c r="G50" s="118">
        <f t="shared" si="4"/>
        <v>17063.892800136</v>
      </c>
      <c r="H50" s="118">
        <f t="shared" si="5"/>
        <v>3656.5484571720003</v>
      </c>
      <c r="I50" s="118">
        <f t="shared" si="5"/>
        <v>3656.5484571720003</v>
      </c>
      <c r="J50" s="118">
        <f>+G50+H50+I50</f>
        <v>24376.989714480002</v>
      </c>
      <c r="K50" s="118">
        <f t="shared" si="2"/>
        <v>3003.7322169863087</v>
      </c>
      <c r="L50" s="125">
        <f t="shared" si="3"/>
        <v>800.99525786301376</v>
      </c>
      <c r="M50" s="78">
        <v>636.62657132184495</v>
      </c>
      <c r="N50" s="60">
        <f t="shared" si="0"/>
        <v>655.73</v>
      </c>
      <c r="O50" s="70">
        <f t="shared" si="1"/>
        <v>0.81819547551240623</v>
      </c>
    </row>
    <row r="51" spans="2:15" ht="13.5" thickBot="1" x14ac:dyDescent="0.25">
      <c r="B51" s="272" t="s">
        <v>177</v>
      </c>
      <c r="C51" s="273"/>
      <c r="D51" s="274"/>
      <c r="E51" s="275"/>
      <c r="F51" s="276">
        <v>765</v>
      </c>
      <c r="G51" s="277">
        <f>+G52</f>
        <v>16288.14285</v>
      </c>
      <c r="H51" s="278">
        <f>+H52</f>
        <v>3490.3163249999998</v>
      </c>
      <c r="I51" s="278">
        <f>+I52</f>
        <v>3490.3163249999998</v>
      </c>
      <c r="J51" s="279">
        <f>+J52</f>
        <v>23268.7755</v>
      </c>
      <c r="K51" s="280">
        <f t="shared" si="2"/>
        <v>2867.1780821917873</v>
      </c>
      <c r="L51" s="279">
        <f t="shared" si="3"/>
        <v>764.58082191780818</v>
      </c>
      <c r="M51" s="78">
        <v>636.62657132184495</v>
      </c>
      <c r="N51" s="60">
        <f t="shared" si="0"/>
        <v>655.73</v>
      </c>
      <c r="O51" s="70">
        <f t="shared" si="1"/>
        <v>0.85716339869281044</v>
      </c>
    </row>
    <row r="52" spans="2:15" ht="13.5" thickBot="1" x14ac:dyDescent="0.25">
      <c r="B52" s="80"/>
      <c r="C52" s="72" t="s">
        <v>467</v>
      </c>
      <c r="D52" s="77" t="s">
        <v>468</v>
      </c>
      <c r="E52" s="72" t="str">
        <f t="shared" si="8"/>
        <v>144</v>
      </c>
      <c r="F52" s="117">
        <v>765</v>
      </c>
      <c r="G52" s="118">
        <f t="shared" si="4"/>
        <v>16288.14285</v>
      </c>
      <c r="H52" s="118">
        <f t="shared" si="5"/>
        <v>3490.3163249999998</v>
      </c>
      <c r="I52" s="118">
        <f t="shared" si="5"/>
        <v>3490.3163249999998</v>
      </c>
      <c r="J52" s="118">
        <f>+G52+H52+I52</f>
        <v>23268.7755</v>
      </c>
      <c r="K52" s="118">
        <f t="shared" si="2"/>
        <v>2867.1780821917873</v>
      </c>
      <c r="L52" s="125">
        <f t="shared" si="3"/>
        <v>764.58082191780818</v>
      </c>
      <c r="M52" s="115">
        <f>+M53</f>
        <v>630.92972800000007</v>
      </c>
      <c r="N52" s="60">
        <f t="shared" si="0"/>
        <v>649.86</v>
      </c>
      <c r="O52" s="70">
        <f t="shared" si="1"/>
        <v>0.84949019607843135</v>
      </c>
    </row>
    <row r="53" spans="2:15" ht="13.5" thickBot="1" x14ac:dyDescent="0.25">
      <c r="B53" s="272" t="s">
        <v>178</v>
      </c>
      <c r="C53" s="273"/>
      <c r="D53" s="274"/>
      <c r="E53" s="275"/>
      <c r="F53" s="276">
        <v>662.85720000000003</v>
      </c>
      <c r="G53" s="277">
        <f>+G54</f>
        <v>14113.350016668001</v>
      </c>
      <c r="H53" s="278">
        <f>+H54</f>
        <v>3024.289289286</v>
      </c>
      <c r="I53" s="278">
        <f>+I54</f>
        <v>3024.289289286</v>
      </c>
      <c r="J53" s="279">
        <f>+J54</f>
        <v>20161.928595239999</v>
      </c>
      <c r="K53" s="280">
        <f t="shared" si="2"/>
        <v>2484.3524646575402</v>
      </c>
      <c r="L53" s="279">
        <f t="shared" si="3"/>
        <v>662.49399057534254</v>
      </c>
      <c r="M53" s="78">
        <v>630.92972800000007</v>
      </c>
      <c r="N53" s="60">
        <f t="shared" si="0"/>
        <v>649.86</v>
      </c>
      <c r="O53" s="70">
        <f t="shared" si="1"/>
        <v>0.98039215686274506</v>
      </c>
    </row>
    <row r="54" spans="2:15" x14ac:dyDescent="0.2">
      <c r="B54" s="71"/>
      <c r="C54" s="72" t="s">
        <v>179</v>
      </c>
      <c r="D54" s="77" t="s">
        <v>180</v>
      </c>
      <c r="E54" s="72" t="str">
        <f>+C54</f>
        <v>029</v>
      </c>
      <c r="F54" s="119">
        <v>662.85720000000003</v>
      </c>
      <c r="G54" s="120">
        <f t="shared" si="4"/>
        <v>14113.350016668001</v>
      </c>
      <c r="H54" s="120">
        <f t="shared" si="5"/>
        <v>3024.289289286</v>
      </c>
      <c r="I54" s="120">
        <f t="shared" si="5"/>
        <v>3024.289289286</v>
      </c>
      <c r="J54" s="120">
        <f t="shared" si="6"/>
        <v>20161.928595239999</v>
      </c>
      <c r="K54" s="120">
        <f t="shared" si="2"/>
        <v>2484.3524646575402</v>
      </c>
      <c r="L54" s="126">
        <f t="shared" si="3"/>
        <v>662.49399057534254</v>
      </c>
      <c r="M54" s="78">
        <v>630.92972800000007</v>
      </c>
      <c r="N54" s="60">
        <f t="shared" si="0"/>
        <v>649.86</v>
      </c>
      <c r="O54" s="70">
        <f t="shared" si="1"/>
        <v>0.98039215686274506</v>
      </c>
    </row>
    <row r="55" spans="2:15" ht="13.5" thickBot="1" x14ac:dyDescent="0.25">
      <c r="B55" s="80"/>
      <c r="C55" s="72" t="s">
        <v>181</v>
      </c>
      <c r="D55" s="81" t="s">
        <v>182</v>
      </c>
      <c r="E55" s="72" t="str">
        <f>+C55</f>
        <v>030</v>
      </c>
      <c r="F55" s="78">
        <v>662.85720000000003</v>
      </c>
      <c r="G55" s="61">
        <f t="shared" si="4"/>
        <v>14113.350016668001</v>
      </c>
      <c r="H55" s="61">
        <f t="shared" si="5"/>
        <v>3024.289289286</v>
      </c>
      <c r="I55" s="61">
        <f t="shared" si="5"/>
        <v>3024.289289286</v>
      </c>
      <c r="J55" s="61">
        <f t="shared" si="6"/>
        <v>20161.928595239999</v>
      </c>
      <c r="K55" s="61">
        <f t="shared" si="2"/>
        <v>2484.3524646575402</v>
      </c>
      <c r="L55" s="79">
        <f t="shared" si="3"/>
        <v>662.49399057534254</v>
      </c>
      <c r="M55" s="78">
        <v>630.92972800000007</v>
      </c>
      <c r="N55" s="60">
        <f t="shared" si="0"/>
        <v>649.86</v>
      </c>
      <c r="O55" s="70">
        <f t="shared" si="1"/>
        <v>0.98039215686274506</v>
      </c>
    </row>
    <row r="56" spans="2:15" ht="13.5" thickBot="1" x14ac:dyDescent="0.25">
      <c r="B56" s="80"/>
      <c r="C56" s="72" t="s">
        <v>183</v>
      </c>
      <c r="D56" s="77" t="s">
        <v>184</v>
      </c>
      <c r="E56" s="72" t="str">
        <f>+C56</f>
        <v>031</v>
      </c>
      <c r="F56" s="90">
        <v>662.85720000000003</v>
      </c>
      <c r="G56" s="91">
        <f t="shared" si="4"/>
        <v>14113.350016668001</v>
      </c>
      <c r="H56" s="91">
        <f t="shared" si="5"/>
        <v>3024.289289286</v>
      </c>
      <c r="I56" s="91">
        <f t="shared" si="5"/>
        <v>3024.289289286</v>
      </c>
      <c r="J56" s="91">
        <f t="shared" si="6"/>
        <v>20161.928595239999</v>
      </c>
      <c r="K56" s="91">
        <f t="shared" si="2"/>
        <v>2484.3524646575402</v>
      </c>
      <c r="L56" s="92">
        <f t="shared" si="3"/>
        <v>662.49399057534254</v>
      </c>
      <c r="M56" s="115">
        <f>+M57</f>
        <v>625.35079449722866</v>
      </c>
      <c r="N56" s="60">
        <f t="shared" si="0"/>
        <v>644.11</v>
      </c>
      <c r="O56" s="70">
        <f t="shared" si="1"/>
        <v>0.97171758864503543</v>
      </c>
    </row>
    <row r="57" spans="2:15" ht="13.5" thickBot="1" x14ac:dyDescent="0.25">
      <c r="B57" s="272" t="s">
        <v>185</v>
      </c>
      <c r="C57" s="273"/>
      <c r="D57" s="274"/>
      <c r="E57" s="275"/>
      <c r="F57" s="276">
        <v>637.86720000000003</v>
      </c>
      <c r="G57" s="277">
        <f>+G58</f>
        <v>13581.270683568</v>
      </c>
      <c r="H57" s="278">
        <f>+H58</f>
        <v>2910.2722893360001</v>
      </c>
      <c r="I57" s="278">
        <f>+I58</f>
        <v>2910.2722893360001</v>
      </c>
      <c r="J57" s="279">
        <f>+J58</f>
        <v>19401.815262240001</v>
      </c>
      <c r="K57" s="280">
        <f t="shared" si="2"/>
        <v>2390.6913139726084</v>
      </c>
      <c r="L57" s="279">
        <f t="shared" si="3"/>
        <v>637.51768372602737</v>
      </c>
      <c r="M57" s="78">
        <v>625.35079449722866</v>
      </c>
      <c r="N57" s="60">
        <f t="shared" si="0"/>
        <v>644.11</v>
      </c>
      <c r="O57" s="70">
        <f t="shared" si="1"/>
        <v>1.009786990144657</v>
      </c>
    </row>
    <row r="58" spans="2:15" ht="13.5" thickBot="1" x14ac:dyDescent="0.25">
      <c r="B58" s="80"/>
      <c r="C58" s="72" t="s">
        <v>187</v>
      </c>
      <c r="D58" s="81" t="s">
        <v>188</v>
      </c>
      <c r="E58" s="72" t="str">
        <f t="shared" ref="E58:E63" si="9">+C58</f>
        <v>033</v>
      </c>
      <c r="F58" s="119">
        <v>637.86720000000003</v>
      </c>
      <c r="G58" s="120">
        <f t="shared" si="4"/>
        <v>13581.270683568</v>
      </c>
      <c r="H58" s="120">
        <f t="shared" si="5"/>
        <v>2910.2722893360001</v>
      </c>
      <c r="I58" s="120">
        <f t="shared" si="5"/>
        <v>2910.2722893360001</v>
      </c>
      <c r="J58" s="120">
        <f t="shared" si="6"/>
        <v>19401.815262240001</v>
      </c>
      <c r="K58" s="120">
        <f t="shared" si="2"/>
        <v>2390.6913139726084</v>
      </c>
      <c r="L58" s="126">
        <f t="shared" si="3"/>
        <v>637.51768372602737</v>
      </c>
      <c r="M58" s="115">
        <f>+M59</f>
        <v>607.14285714285711</v>
      </c>
      <c r="N58" s="60">
        <f t="shared" si="0"/>
        <v>625.36</v>
      </c>
      <c r="O58" s="70">
        <f t="shared" si="1"/>
        <v>0.98039215686274506</v>
      </c>
    </row>
    <row r="59" spans="2:15" x14ac:dyDescent="0.2">
      <c r="B59" s="80"/>
      <c r="C59" s="72" t="s">
        <v>189</v>
      </c>
      <c r="D59" s="77" t="s">
        <v>190</v>
      </c>
      <c r="E59" s="72" t="str">
        <f t="shared" si="9"/>
        <v>034</v>
      </c>
      <c r="F59" s="78">
        <v>637.86720000000003</v>
      </c>
      <c r="G59" s="61">
        <f t="shared" si="4"/>
        <v>13581.270683568</v>
      </c>
      <c r="H59" s="61">
        <f t="shared" si="5"/>
        <v>2910.2722893360001</v>
      </c>
      <c r="I59" s="61">
        <f t="shared" si="5"/>
        <v>2910.2722893360001</v>
      </c>
      <c r="J59" s="61">
        <f t="shared" si="6"/>
        <v>19401.815262240001</v>
      </c>
      <c r="K59" s="61">
        <f t="shared" si="2"/>
        <v>2390.6913139726084</v>
      </c>
      <c r="L59" s="79">
        <f t="shared" si="3"/>
        <v>637.51768372602737</v>
      </c>
      <c r="M59" s="78">
        <v>607.14285714285711</v>
      </c>
      <c r="N59" s="60">
        <f t="shared" si="0"/>
        <v>625.36</v>
      </c>
      <c r="O59" s="70">
        <f t="shared" si="1"/>
        <v>0.98039215686274506</v>
      </c>
    </row>
    <row r="60" spans="2:15" x14ac:dyDescent="0.2">
      <c r="B60" s="71"/>
      <c r="C60" s="72" t="s">
        <v>191</v>
      </c>
      <c r="D60" s="77" t="s">
        <v>192</v>
      </c>
      <c r="E60" s="72" t="str">
        <f t="shared" si="9"/>
        <v>035</v>
      </c>
      <c r="F60" s="78">
        <v>637.86720000000003</v>
      </c>
      <c r="G60" s="61">
        <f t="shared" si="4"/>
        <v>13581.270683568</v>
      </c>
      <c r="H60" s="61">
        <f t="shared" si="5"/>
        <v>2910.2722893360001</v>
      </c>
      <c r="I60" s="61">
        <f t="shared" si="5"/>
        <v>2910.2722893360001</v>
      </c>
      <c r="J60" s="61">
        <f t="shared" si="6"/>
        <v>19401.815262240001</v>
      </c>
      <c r="K60" s="61">
        <f t="shared" si="2"/>
        <v>2390.6913139726084</v>
      </c>
      <c r="L60" s="79">
        <f t="shared" si="3"/>
        <v>637.51768372602737</v>
      </c>
      <c r="M60" s="78">
        <v>550.57150697642498</v>
      </c>
      <c r="N60" s="60">
        <f>+ROUND((M60*1.03),2)</f>
        <v>567.09</v>
      </c>
      <c r="O60" s="70">
        <f>+N60/F60</f>
        <v>0.88904085364477126</v>
      </c>
    </row>
    <row r="61" spans="2:15" x14ac:dyDescent="0.2">
      <c r="B61" s="80"/>
      <c r="C61" s="72" t="s">
        <v>193</v>
      </c>
      <c r="D61" s="77" t="s">
        <v>194</v>
      </c>
      <c r="E61" s="72" t="str">
        <f t="shared" si="9"/>
        <v>036</v>
      </c>
      <c r="F61" s="78">
        <v>637.86720000000003</v>
      </c>
      <c r="G61" s="61">
        <f t="shared" si="4"/>
        <v>13581.270683568</v>
      </c>
      <c r="H61" s="61">
        <f t="shared" si="5"/>
        <v>2910.2722893360001</v>
      </c>
      <c r="I61" s="61">
        <f t="shared" si="5"/>
        <v>2910.2722893360001</v>
      </c>
      <c r="J61" s="61">
        <f t="shared" si="6"/>
        <v>19401.815262240001</v>
      </c>
      <c r="K61" s="61">
        <f t="shared" si="2"/>
        <v>2390.6913139726084</v>
      </c>
      <c r="L61" s="79">
        <f t="shared" si="3"/>
        <v>637.51768372602737</v>
      </c>
      <c r="M61" s="78">
        <v>550.57150697642498</v>
      </c>
      <c r="N61" s="60">
        <f>+ROUND((M61*1.03),2)</f>
        <v>567.09</v>
      </c>
      <c r="O61" s="70">
        <f>+N61/F61</f>
        <v>0.88904085364477126</v>
      </c>
    </row>
    <row r="62" spans="2:15" x14ac:dyDescent="0.2">
      <c r="B62" s="71"/>
      <c r="C62" s="72" t="s">
        <v>195</v>
      </c>
      <c r="D62" s="77" t="s">
        <v>196</v>
      </c>
      <c r="E62" s="72" t="str">
        <f t="shared" si="9"/>
        <v>037</v>
      </c>
      <c r="F62" s="78">
        <v>637.86720000000003</v>
      </c>
      <c r="G62" s="61">
        <f t="shared" si="4"/>
        <v>13581.270683568</v>
      </c>
      <c r="H62" s="61">
        <f t="shared" si="5"/>
        <v>2910.2722893360001</v>
      </c>
      <c r="I62" s="61">
        <f t="shared" si="5"/>
        <v>2910.2722893360001</v>
      </c>
      <c r="J62" s="61">
        <f t="shared" si="6"/>
        <v>19401.815262240001</v>
      </c>
      <c r="K62" s="61">
        <f t="shared" si="2"/>
        <v>2390.6913139726084</v>
      </c>
      <c r="L62" s="79">
        <f t="shared" si="3"/>
        <v>637.51768372602737</v>
      </c>
      <c r="M62" s="78">
        <v>550.57150697642498</v>
      </c>
      <c r="N62" s="60">
        <f>+ROUND((M62*1.03),2)</f>
        <v>567.09</v>
      </c>
      <c r="O62" s="70">
        <f>+N62/F62</f>
        <v>0.88904085364477126</v>
      </c>
    </row>
    <row r="63" spans="2:15" ht="13.5" thickBot="1" x14ac:dyDescent="0.25">
      <c r="B63" s="80"/>
      <c r="C63" s="72" t="s">
        <v>197</v>
      </c>
      <c r="D63" s="77" t="s">
        <v>198</v>
      </c>
      <c r="E63" s="72" t="str">
        <f t="shared" si="9"/>
        <v>038</v>
      </c>
      <c r="F63" s="90">
        <v>637.86720000000003</v>
      </c>
      <c r="G63" s="91">
        <f t="shared" si="4"/>
        <v>13581.270683568</v>
      </c>
      <c r="H63" s="91">
        <f t="shared" si="5"/>
        <v>2910.2722893360001</v>
      </c>
      <c r="I63" s="91">
        <f t="shared" si="5"/>
        <v>2910.2722893360001</v>
      </c>
      <c r="J63" s="91">
        <f t="shared" si="6"/>
        <v>19401.815262240001</v>
      </c>
      <c r="K63" s="91">
        <f t="shared" si="2"/>
        <v>2390.6913139726084</v>
      </c>
      <c r="L63" s="92">
        <f t="shared" si="3"/>
        <v>637.51768372602737</v>
      </c>
      <c r="M63" s="78">
        <v>550.57150697642498</v>
      </c>
      <c r="N63" s="60">
        <f>+ROUND((M63*1.03),2)</f>
        <v>567.09</v>
      </c>
      <c r="O63" s="70">
        <f>+N63/F63</f>
        <v>0.88904085364477126</v>
      </c>
    </row>
    <row r="64" spans="2:15" ht="13.5" thickBot="1" x14ac:dyDescent="0.25">
      <c r="B64" s="272" t="s">
        <v>186</v>
      </c>
      <c r="C64" s="273"/>
      <c r="D64" s="274"/>
      <c r="E64" s="275"/>
      <c r="F64" s="276">
        <v>578.43180000000007</v>
      </c>
      <c r="G64" s="277">
        <f>+G65</f>
        <v>12315.790571742</v>
      </c>
      <c r="H64" s="278">
        <f>+H65</f>
        <v>2639.0979796590004</v>
      </c>
      <c r="I64" s="278">
        <f>+I65</f>
        <v>2639.0979796590004</v>
      </c>
      <c r="J64" s="279">
        <f>+J65</f>
        <v>17593.98653106</v>
      </c>
      <c r="K64" s="280">
        <f t="shared" si="2"/>
        <v>2167.9306915068546</v>
      </c>
      <c r="L64" s="279">
        <f t="shared" si="3"/>
        <v>578.11485106849318</v>
      </c>
      <c r="M64" s="78">
        <v>550.57150697642498</v>
      </c>
      <c r="N64" s="60">
        <f>+ROUND((M64*1.03),2)</f>
        <v>567.09</v>
      </c>
      <c r="O64" s="70">
        <f>+N64/F64</f>
        <v>0.98039215686274506</v>
      </c>
    </row>
    <row r="65" spans="2:15" ht="13.5" thickBot="1" x14ac:dyDescent="0.25">
      <c r="B65" s="80"/>
      <c r="C65" s="72" t="s">
        <v>200</v>
      </c>
      <c r="D65" s="81" t="s">
        <v>201</v>
      </c>
      <c r="E65" s="72" t="str">
        <f t="shared" ref="E65:E77" si="10">+C65</f>
        <v>039</v>
      </c>
      <c r="F65" s="119">
        <v>578.43180000000007</v>
      </c>
      <c r="G65" s="120">
        <f t="shared" si="4"/>
        <v>12315.790571742</v>
      </c>
      <c r="H65" s="120">
        <f t="shared" si="5"/>
        <v>2639.0979796590004</v>
      </c>
      <c r="I65" s="120">
        <f t="shared" si="5"/>
        <v>2639.0979796590004</v>
      </c>
      <c r="J65" s="120">
        <f t="shared" si="6"/>
        <v>17593.98653106</v>
      </c>
      <c r="K65" s="120">
        <f t="shared" si="2"/>
        <v>2167.9306915068546</v>
      </c>
      <c r="L65" s="126">
        <f t="shared" si="3"/>
        <v>578.11485106849318</v>
      </c>
      <c r="M65" s="115">
        <f>+M66</f>
        <v>550.57150697642498</v>
      </c>
      <c r="N65" s="60">
        <f t="shared" si="0"/>
        <v>567.09</v>
      </c>
      <c r="O65" s="70">
        <f t="shared" si="1"/>
        <v>0.98039215686274506</v>
      </c>
    </row>
    <row r="66" spans="2:15" x14ac:dyDescent="0.2">
      <c r="B66" s="80"/>
      <c r="C66" s="72" t="s">
        <v>202</v>
      </c>
      <c r="D66" s="77" t="s">
        <v>203</v>
      </c>
      <c r="E66" s="72" t="str">
        <f t="shared" si="10"/>
        <v>040</v>
      </c>
      <c r="F66" s="78">
        <v>578.43180000000007</v>
      </c>
      <c r="G66" s="61">
        <f t="shared" si="4"/>
        <v>12315.790571742</v>
      </c>
      <c r="H66" s="61">
        <f t="shared" si="5"/>
        <v>2639.0979796590004</v>
      </c>
      <c r="I66" s="61">
        <f t="shared" si="5"/>
        <v>2639.0979796590004</v>
      </c>
      <c r="J66" s="61">
        <f t="shared" si="6"/>
        <v>17593.98653106</v>
      </c>
      <c r="K66" s="61">
        <f t="shared" si="2"/>
        <v>2167.9306915068546</v>
      </c>
      <c r="L66" s="79">
        <f t="shared" si="3"/>
        <v>578.11485106849318</v>
      </c>
      <c r="M66" s="78">
        <v>550.57150697642498</v>
      </c>
      <c r="N66" s="60">
        <f t="shared" si="0"/>
        <v>567.09</v>
      </c>
      <c r="O66" s="70">
        <f t="shared" si="1"/>
        <v>0.98039215686274506</v>
      </c>
    </row>
    <row r="67" spans="2:15" x14ac:dyDescent="0.2">
      <c r="B67" s="71"/>
      <c r="C67" s="72" t="s">
        <v>204</v>
      </c>
      <c r="D67" s="77" t="s">
        <v>205</v>
      </c>
      <c r="E67" s="72" t="str">
        <f t="shared" si="10"/>
        <v>041</v>
      </c>
      <c r="F67" s="78">
        <v>578.43180000000007</v>
      </c>
      <c r="G67" s="61">
        <f t="shared" si="4"/>
        <v>12315.790571742</v>
      </c>
      <c r="H67" s="61">
        <f t="shared" ref="H67:I101" si="11">+($F67*0.15)*30.4167</f>
        <v>2639.0979796590004</v>
      </c>
      <c r="I67" s="61">
        <f t="shared" si="11"/>
        <v>2639.0979796590004</v>
      </c>
      <c r="J67" s="61">
        <f t="shared" si="6"/>
        <v>17593.98653106</v>
      </c>
      <c r="K67" s="61">
        <f t="shared" si="2"/>
        <v>2167.9306915068546</v>
      </c>
      <c r="L67" s="79">
        <f t="shared" si="3"/>
        <v>578.11485106849318</v>
      </c>
      <c r="M67" s="78">
        <v>550.57150697642498</v>
      </c>
      <c r="N67" s="60">
        <f t="shared" si="0"/>
        <v>567.09</v>
      </c>
      <c r="O67" s="70">
        <f t="shared" si="1"/>
        <v>0.98039215686274506</v>
      </c>
    </row>
    <row r="68" spans="2:15" x14ac:dyDescent="0.2">
      <c r="B68" s="80"/>
      <c r="C68" s="72" t="s">
        <v>206</v>
      </c>
      <c r="D68" s="77" t="s">
        <v>207</v>
      </c>
      <c r="E68" s="72" t="str">
        <f t="shared" si="10"/>
        <v>042</v>
      </c>
      <c r="F68" s="78">
        <v>578.43180000000007</v>
      </c>
      <c r="G68" s="61">
        <f t="shared" si="4"/>
        <v>12315.790571742</v>
      </c>
      <c r="H68" s="61">
        <f t="shared" si="11"/>
        <v>2639.0979796590004</v>
      </c>
      <c r="I68" s="61">
        <f t="shared" si="11"/>
        <v>2639.0979796590004</v>
      </c>
      <c r="J68" s="61">
        <f t="shared" si="6"/>
        <v>17593.98653106</v>
      </c>
      <c r="K68" s="61">
        <f t="shared" si="2"/>
        <v>2167.9306915068546</v>
      </c>
      <c r="L68" s="79">
        <f t="shared" si="3"/>
        <v>578.11485106849318</v>
      </c>
      <c r="M68" s="78">
        <v>550.57150697642498</v>
      </c>
      <c r="N68" s="60">
        <f t="shared" si="0"/>
        <v>567.09</v>
      </c>
      <c r="O68" s="70">
        <f t="shared" si="1"/>
        <v>0.98039215686274506</v>
      </c>
    </row>
    <row r="69" spans="2:15" x14ac:dyDescent="0.2">
      <c r="B69" s="80"/>
      <c r="C69" s="72" t="s">
        <v>208</v>
      </c>
      <c r="D69" s="83" t="s">
        <v>209</v>
      </c>
      <c r="E69" s="72" t="str">
        <f t="shared" si="10"/>
        <v>043</v>
      </c>
      <c r="F69" s="84">
        <v>578.43180000000007</v>
      </c>
      <c r="G69" s="61">
        <f t="shared" si="4"/>
        <v>12315.790571742</v>
      </c>
      <c r="H69" s="61">
        <f t="shared" si="11"/>
        <v>2639.0979796590004</v>
      </c>
      <c r="I69" s="61">
        <f t="shared" si="11"/>
        <v>2639.0979796590004</v>
      </c>
      <c r="J69" s="61">
        <f t="shared" si="6"/>
        <v>17593.98653106</v>
      </c>
      <c r="K69" s="61">
        <f t="shared" si="2"/>
        <v>2167.9306915068546</v>
      </c>
      <c r="L69" s="79">
        <f t="shared" si="3"/>
        <v>578.11485106849318</v>
      </c>
      <c r="M69" s="78">
        <v>550.57150697642498</v>
      </c>
      <c r="N69" s="60">
        <f t="shared" si="0"/>
        <v>567.09</v>
      </c>
      <c r="O69" s="70">
        <f t="shared" si="1"/>
        <v>0.98039215686274506</v>
      </c>
    </row>
    <row r="70" spans="2:15" x14ac:dyDescent="0.2">
      <c r="B70" s="80"/>
      <c r="C70" s="72" t="s">
        <v>210</v>
      </c>
      <c r="D70" s="77" t="s">
        <v>211</v>
      </c>
      <c r="E70" s="72" t="str">
        <f t="shared" si="10"/>
        <v>044</v>
      </c>
      <c r="F70" s="78">
        <v>578.43180000000007</v>
      </c>
      <c r="G70" s="61">
        <f t="shared" si="4"/>
        <v>12315.790571742</v>
      </c>
      <c r="H70" s="61">
        <f t="shared" si="11"/>
        <v>2639.0979796590004</v>
      </c>
      <c r="I70" s="61">
        <f t="shared" si="11"/>
        <v>2639.0979796590004</v>
      </c>
      <c r="J70" s="61">
        <f t="shared" si="6"/>
        <v>17593.98653106</v>
      </c>
      <c r="K70" s="61">
        <f t="shared" si="2"/>
        <v>2167.9306915068546</v>
      </c>
      <c r="L70" s="79">
        <f t="shared" si="3"/>
        <v>578.11485106849318</v>
      </c>
      <c r="M70" s="84">
        <v>550.57150697642498</v>
      </c>
      <c r="N70" s="60">
        <f t="shared" si="0"/>
        <v>567.09</v>
      </c>
      <c r="O70" s="70">
        <f t="shared" si="1"/>
        <v>0.98039215686274506</v>
      </c>
    </row>
    <row r="71" spans="2:15" x14ac:dyDescent="0.2">
      <c r="B71" s="71"/>
      <c r="C71" s="72" t="s">
        <v>212</v>
      </c>
      <c r="D71" s="77" t="s">
        <v>213</v>
      </c>
      <c r="E71" s="72" t="str">
        <f t="shared" si="10"/>
        <v>045</v>
      </c>
      <c r="F71" s="78">
        <v>578.43180000000007</v>
      </c>
      <c r="G71" s="61">
        <f t="shared" si="4"/>
        <v>12315.790571742</v>
      </c>
      <c r="H71" s="61">
        <f t="shared" si="11"/>
        <v>2639.0979796590004</v>
      </c>
      <c r="I71" s="61">
        <f t="shared" si="11"/>
        <v>2639.0979796590004</v>
      </c>
      <c r="J71" s="61">
        <f t="shared" si="6"/>
        <v>17593.98653106</v>
      </c>
      <c r="K71" s="61">
        <f t="shared" si="2"/>
        <v>2167.9306915068546</v>
      </c>
      <c r="L71" s="79">
        <f t="shared" si="3"/>
        <v>578.11485106849318</v>
      </c>
      <c r="M71" s="78">
        <v>550.57150697642498</v>
      </c>
      <c r="N71" s="60">
        <f t="shared" si="0"/>
        <v>567.09</v>
      </c>
      <c r="O71" s="70">
        <f t="shared" si="1"/>
        <v>0.98039215686274506</v>
      </c>
    </row>
    <row r="72" spans="2:15" x14ac:dyDescent="0.2">
      <c r="B72" s="71"/>
      <c r="C72" s="72" t="s">
        <v>469</v>
      </c>
      <c r="D72" s="77" t="s">
        <v>470</v>
      </c>
      <c r="E72" s="72" t="str">
        <f t="shared" si="10"/>
        <v>149</v>
      </c>
      <c r="F72" s="78">
        <v>578.43180000000007</v>
      </c>
      <c r="G72" s="61">
        <f t="shared" si="4"/>
        <v>12315.790571742</v>
      </c>
      <c r="H72" s="61">
        <f t="shared" si="11"/>
        <v>2639.0979796590004</v>
      </c>
      <c r="I72" s="61">
        <f t="shared" si="11"/>
        <v>2639.0979796590004</v>
      </c>
      <c r="J72" s="61">
        <f>+G72+H72+I72</f>
        <v>17593.98653106</v>
      </c>
      <c r="K72" s="61">
        <f t="shared" si="2"/>
        <v>2167.9306915068546</v>
      </c>
      <c r="L72" s="79">
        <f t="shared" si="3"/>
        <v>578.11485106849318</v>
      </c>
      <c r="M72" s="78">
        <v>550.57150697642498</v>
      </c>
      <c r="N72" s="60">
        <f t="shared" si="0"/>
        <v>567.09</v>
      </c>
      <c r="O72" s="70">
        <f t="shared" si="1"/>
        <v>0.98039215686274506</v>
      </c>
    </row>
    <row r="73" spans="2:15" x14ac:dyDescent="0.2">
      <c r="B73" s="71"/>
      <c r="C73" s="72" t="s">
        <v>471</v>
      </c>
      <c r="D73" s="77" t="s">
        <v>472</v>
      </c>
      <c r="E73" s="72" t="str">
        <f>+C73</f>
        <v>150</v>
      </c>
      <c r="F73" s="78">
        <v>578.43180000000007</v>
      </c>
      <c r="G73" s="61">
        <f t="shared" si="4"/>
        <v>12315.790571742</v>
      </c>
      <c r="H73" s="61">
        <f t="shared" si="11"/>
        <v>2639.0979796590004</v>
      </c>
      <c r="I73" s="61">
        <f t="shared" si="11"/>
        <v>2639.0979796590004</v>
      </c>
      <c r="J73" s="61">
        <f>+G73+H73+I73</f>
        <v>17593.98653106</v>
      </c>
      <c r="K73" s="61">
        <f t="shared" si="2"/>
        <v>2167.9306915068546</v>
      </c>
      <c r="L73" s="79">
        <f t="shared" si="3"/>
        <v>578.11485106849318</v>
      </c>
      <c r="M73" s="78"/>
      <c r="O73" s="70"/>
    </row>
    <row r="74" spans="2:15" x14ac:dyDescent="0.2">
      <c r="B74" s="71"/>
      <c r="C74" s="72" t="s">
        <v>473</v>
      </c>
      <c r="D74" s="77" t="s">
        <v>474</v>
      </c>
      <c r="E74" s="72" t="str">
        <f>+C74</f>
        <v>152</v>
      </c>
      <c r="F74" s="78">
        <v>578.43180000000007</v>
      </c>
      <c r="G74" s="61">
        <f t="shared" si="4"/>
        <v>12315.790571742</v>
      </c>
      <c r="H74" s="61">
        <f t="shared" si="11"/>
        <v>2639.0979796590004</v>
      </c>
      <c r="I74" s="61">
        <f t="shared" si="11"/>
        <v>2639.0979796590004</v>
      </c>
      <c r="J74" s="61">
        <f>+G74+H74+I74</f>
        <v>17593.98653106</v>
      </c>
      <c r="K74" s="61">
        <f t="shared" si="2"/>
        <v>2167.9306915068546</v>
      </c>
      <c r="L74" s="79">
        <f t="shared" si="3"/>
        <v>578.11485106849318</v>
      </c>
      <c r="M74" s="78"/>
      <c r="O74" s="70"/>
    </row>
    <row r="75" spans="2:15" ht="13.5" thickBot="1" x14ac:dyDescent="0.25">
      <c r="B75" s="71"/>
      <c r="C75" s="72" t="s">
        <v>214</v>
      </c>
      <c r="D75" s="77" t="s">
        <v>215</v>
      </c>
      <c r="E75" s="72" t="str">
        <f t="shared" si="10"/>
        <v>056</v>
      </c>
      <c r="F75" s="78">
        <v>578.43180000000007</v>
      </c>
      <c r="G75" s="61">
        <f t="shared" si="4"/>
        <v>12315.790571742</v>
      </c>
      <c r="H75" s="61">
        <f t="shared" si="11"/>
        <v>2639.0979796590004</v>
      </c>
      <c r="I75" s="61">
        <f t="shared" si="11"/>
        <v>2639.0979796590004</v>
      </c>
      <c r="J75" s="61">
        <f>+G75+H75+I75</f>
        <v>17593.98653106</v>
      </c>
      <c r="K75" s="61">
        <f t="shared" si="2"/>
        <v>2167.9306915068546</v>
      </c>
      <c r="L75" s="79">
        <f t="shared" si="3"/>
        <v>578.11485106849318</v>
      </c>
      <c r="M75" s="84">
        <v>550.57150697642498</v>
      </c>
      <c r="N75" s="60">
        <f t="shared" si="0"/>
        <v>567.09</v>
      </c>
      <c r="O75" s="70">
        <f t="shared" si="1"/>
        <v>0.98039215686274506</v>
      </c>
    </row>
    <row r="76" spans="2:15" ht="13.5" thickBot="1" x14ac:dyDescent="0.25">
      <c r="B76" s="71"/>
      <c r="C76" s="72" t="s">
        <v>216</v>
      </c>
      <c r="D76" s="77" t="s">
        <v>217</v>
      </c>
      <c r="E76" s="72" t="str">
        <f t="shared" si="10"/>
        <v>057</v>
      </c>
      <c r="F76" s="78">
        <v>578.43180000000007</v>
      </c>
      <c r="G76" s="61">
        <f t="shared" si="4"/>
        <v>12315.790571742</v>
      </c>
      <c r="H76" s="61">
        <f t="shared" si="11"/>
        <v>2639.0979796590004</v>
      </c>
      <c r="I76" s="61">
        <f t="shared" si="11"/>
        <v>2639.0979796590004</v>
      </c>
      <c r="J76" s="61">
        <f>+G76+H76+I76</f>
        <v>17593.98653106</v>
      </c>
      <c r="K76" s="61">
        <f t="shared" si="2"/>
        <v>2167.9306915068546</v>
      </c>
      <c r="L76" s="79">
        <f t="shared" si="3"/>
        <v>578.11485106849318</v>
      </c>
      <c r="M76" s="115" t="e">
        <f>+#REF!</f>
        <v>#REF!</v>
      </c>
      <c r="N76" s="60" t="e">
        <f t="shared" si="0"/>
        <v>#REF!</v>
      </c>
      <c r="O76" s="70" t="e">
        <f t="shared" si="1"/>
        <v>#REF!</v>
      </c>
    </row>
    <row r="77" spans="2:15" ht="13.5" thickBot="1" x14ac:dyDescent="0.25">
      <c r="B77" s="80"/>
      <c r="C77" s="72" t="s">
        <v>218</v>
      </c>
      <c r="D77" s="83" t="s">
        <v>219</v>
      </c>
      <c r="E77" s="72" t="str">
        <f t="shared" si="10"/>
        <v>046</v>
      </c>
      <c r="F77" s="122">
        <v>578.43180000000007</v>
      </c>
      <c r="G77" s="91">
        <f t="shared" si="4"/>
        <v>12315.790571742</v>
      </c>
      <c r="H77" s="91">
        <f t="shared" si="11"/>
        <v>2639.0979796590004</v>
      </c>
      <c r="I77" s="91">
        <f t="shared" si="11"/>
        <v>2639.0979796590004</v>
      </c>
      <c r="J77" s="91">
        <f t="shared" si="6"/>
        <v>17593.98653106</v>
      </c>
      <c r="K77" s="91">
        <f t="shared" si="2"/>
        <v>2167.9306915068546</v>
      </c>
      <c r="L77" s="92">
        <f t="shared" si="3"/>
        <v>578.11485106849318</v>
      </c>
      <c r="M77" s="78">
        <v>513.27816300084896</v>
      </c>
      <c r="N77" s="60">
        <f t="shared" si="0"/>
        <v>528.67999999999995</v>
      </c>
      <c r="O77" s="70">
        <f t="shared" si="1"/>
        <v>0.91398847712037945</v>
      </c>
    </row>
    <row r="78" spans="2:15" ht="13.5" thickBot="1" x14ac:dyDescent="0.25">
      <c r="B78" s="272" t="s">
        <v>199</v>
      </c>
      <c r="C78" s="273"/>
      <c r="D78" s="274"/>
      <c r="E78" s="275"/>
      <c r="F78" s="276">
        <v>539.25360000000001</v>
      </c>
      <c r="G78" s="277">
        <f>+G79</f>
        <v>11481.620482583998</v>
      </c>
      <c r="H78" s="278">
        <f>+H79</f>
        <v>2460.3472462680002</v>
      </c>
      <c r="I78" s="278">
        <f>+I79</f>
        <v>2460.3472462680002</v>
      </c>
      <c r="J78" s="279">
        <f>+J79</f>
        <v>16402.314975119996</v>
      </c>
      <c r="K78" s="280">
        <f t="shared" ref="K78:K141" si="12">+((0.123287671232877)*30.4)*F78</f>
        <v>2021.092944657539</v>
      </c>
      <c r="L78" s="279">
        <f t="shared" ref="L78:L141" si="13">+((F78*30*0.4)/365)*30.4</f>
        <v>538.9581185753425</v>
      </c>
      <c r="M78" s="78">
        <v>513.27816300084896</v>
      </c>
      <c r="N78" s="60">
        <f t="shared" si="0"/>
        <v>528.67999999999995</v>
      </c>
      <c r="O78" s="70">
        <f t="shared" si="1"/>
        <v>0.98039215686274495</v>
      </c>
    </row>
    <row r="79" spans="2:15" x14ac:dyDescent="0.2">
      <c r="B79" s="71"/>
      <c r="C79" s="72" t="s">
        <v>221</v>
      </c>
      <c r="D79" s="77" t="s">
        <v>222</v>
      </c>
      <c r="E79" s="72" t="str">
        <f t="shared" ref="E79:E87" si="14">+C79</f>
        <v>047</v>
      </c>
      <c r="F79" s="119">
        <v>539.25360000000001</v>
      </c>
      <c r="G79" s="120">
        <f t="shared" si="4"/>
        <v>11481.620482583998</v>
      </c>
      <c r="H79" s="120">
        <f t="shared" si="11"/>
        <v>2460.3472462680002</v>
      </c>
      <c r="I79" s="120">
        <f t="shared" si="11"/>
        <v>2460.3472462680002</v>
      </c>
      <c r="J79" s="120">
        <f t="shared" si="6"/>
        <v>16402.314975119996</v>
      </c>
      <c r="K79" s="120">
        <f t="shared" si="12"/>
        <v>2021.092944657539</v>
      </c>
      <c r="L79" s="126">
        <f t="shared" si="13"/>
        <v>538.9581185753425</v>
      </c>
      <c r="M79" s="78">
        <v>513.27816300084896</v>
      </c>
      <c r="N79" s="60">
        <f t="shared" ref="N79:N142" si="15">+ROUND((M79*1.03),2)</f>
        <v>528.67999999999995</v>
      </c>
      <c r="O79" s="70">
        <f t="shared" ref="O79:O142" si="16">+N79/F79</f>
        <v>0.98039215686274495</v>
      </c>
    </row>
    <row r="80" spans="2:15" x14ac:dyDescent="0.2">
      <c r="B80" s="71"/>
      <c r="C80" s="72" t="s">
        <v>475</v>
      </c>
      <c r="D80" s="77" t="s">
        <v>476</v>
      </c>
      <c r="E80" s="72" t="str">
        <f>+C80</f>
        <v>153</v>
      </c>
      <c r="F80" s="78">
        <v>539.25360000000001</v>
      </c>
      <c r="G80" s="61">
        <f t="shared" si="4"/>
        <v>11481.620482583998</v>
      </c>
      <c r="H80" s="61">
        <f t="shared" si="11"/>
        <v>2460.3472462680002</v>
      </c>
      <c r="I80" s="61">
        <f t="shared" si="11"/>
        <v>2460.3472462680002</v>
      </c>
      <c r="J80" s="61">
        <f t="shared" si="6"/>
        <v>16402.314975119996</v>
      </c>
      <c r="K80" s="61">
        <f t="shared" si="12"/>
        <v>2021.092944657539</v>
      </c>
      <c r="L80" s="79">
        <f t="shared" si="13"/>
        <v>538.9581185753425</v>
      </c>
      <c r="M80" s="78">
        <v>513.27816300084896</v>
      </c>
      <c r="N80" s="60">
        <f t="shared" si="15"/>
        <v>528.67999999999995</v>
      </c>
      <c r="O80" s="70">
        <f t="shared" si="16"/>
        <v>0.98039215686274495</v>
      </c>
    </row>
    <row r="81" spans="2:15" x14ac:dyDescent="0.2">
      <c r="B81" s="80"/>
      <c r="C81" s="72" t="s">
        <v>223</v>
      </c>
      <c r="D81" s="77" t="s">
        <v>224</v>
      </c>
      <c r="E81" s="72" t="str">
        <f t="shared" si="14"/>
        <v>049</v>
      </c>
      <c r="F81" s="78">
        <v>539.25360000000001</v>
      </c>
      <c r="G81" s="61">
        <f t="shared" si="4"/>
        <v>11481.620482583998</v>
      </c>
      <c r="H81" s="61">
        <f t="shared" si="11"/>
        <v>2460.3472462680002</v>
      </c>
      <c r="I81" s="61">
        <f t="shared" si="11"/>
        <v>2460.3472462680002</v>
      </c>
      <c r="J81" s="61">
        <f t="shared" si="6"/>
        <v>16402.314975119996</v>
      </c>
      <c r="K81" s="61">
        <f t="shared" si="12"/>
        <v>2021.092944657539</v>
      </c>
      <c r="L81" s="79">
        <f t="shared" si="13"/>
        <v>538.9581185753425</v>
      </c>
      <c r="M81" s="78">
        <v>513.27816300084896</v>
      </c>
      <c r="N81" s="60">
        <f t="shared" si="15"/>
        <v>528.67999999999995</v>
      </c>
      <c r="O81" s="70">
        <f t="shared" si="16"/>
        <v>0.98039215686274495</v>
      </c>
    </row>
    <row r="82" spans="2:15" x14ac:dyDescent="0.2">
      <c r="B82" s="71"/>
      <c r="C82" s="72" t="s">
        <v>225</v>
      </c>
      <c r="D82" s="77" t="s">
        <v>226</v>
      </c>
      <c r="E82" s="72" t="str">
        <f t="shared" si="14"/>
        <v>050</v>
      </c>
      <c r="F82" s="78">
        <v>539.25360000000001</v>
      </c>
      <c r="G82" s="61">
        <f t="shared" si="4"/>
        <v>11481.620482583998</v>
      </c>
      <c r="H82" s="61">
        <f t="shared" si="11"/>
        <v>2460.3472462680002</v>
      </c>
      <c r="I82" s="61">
        <f t="shared" si="11"/>
        <v>2460.3472462680002</v>
      </c>
      <c r="J82" s="61">
        <f t="shared" si="6"/>
        <v>16402.314975119996</v>
      </c>
      <c r="K82" s="61">
        <f t="shared" si="12"/>
        <v>2021.092944657539</v>
      </c>
      <c r="L82" s="79">
        <f t="shared" si="13"/>
        <v>538.9581185753425</v>
      </c>
      <c r="M82" s="78">
        <v>513.27816300084896</v>
      </c>
      <c r="N82" s="60">
        <f t="shared" si="15"/>
        <v>528.67999999999995</v>
      </c>
      <c r="O82" s="70">
        <f t="shared" si="16"/>
        <v>0.98039215686274495</v>
      </c>
    </row>
    <row r="83" spans="2:15" x14ac:dyDescent="0.2">
      <c r="B83" s="80"/>
      <c r="C83" s="72" t="s">
        <v>227</v>
      </c>
      <c r="D83" s="77" t="s">
        <v>228</v>
      </c>
      <c r="E83" s="72" t="str">
        <f t="shared" si="14"/>
        <v>051</v>
      </c>
      <c r="F83" s="78">
        <v>539.25360000000001</v>
      </c>
      <c r="G83" s="61">
        <f t="shared" si="4"/>
        <v>11481.620482583998</v>
      </c>
      <c r="H83" s="61">
        <f t="shared" si="11"/>
        <v>2460.3472462680002</v>
      </c>
      <c r="I83" s="61">
        <f t="shared" si="11"/>
        <v>2460.3472462680002</v>
      </c>
      <c r="J83" s="61">
        <f t="shared" si="6"/>
        <v>16402.314975119996</v>
      </c>
      <c r="K83" s="61">
        <f t="shared" si="12"/>
        <v>2021.092944657539</v>
      </c>
      <c r="L83" s="79">
        <f t="shared" si="13"/>
        <v>538.9581185753425</v>
      </c>
      <c r="M83" s="84">
        <v>513.27816300084896</v>
      </c>
      <c r="N83" s="60">
        <f t="shared" si="15"/>
        <v>528.67999999999995</v>
      </c>
      <c r="O83" s="70">
        <f t="shared" si="16"/>
        <v>0.98039215686274495</v>
      </c>
    </row>
    <row r="84" spans="2:15" x14ac:dyDescent="0.2">
      <c r="B84" s="71"/>
      <c r="C84" s="72" t="s">
        <v>229</v>
      </c>
      <c r="D84" s="77" t="s">
        <v>230</v>
      </c>
      <c r="E84" s="72" t="str">
        <f t="shared" si="14"/>
        <v>052</v>
      </c>
      <c r="F84" s="78">
        <v>539.25360000000001</v>
      </c>
      <c r="G84" s="61">
        <f t="shared" si="4"/>
        <v>11481.620482583998</v>
      </c>
      <c r="H84" s="61">
        <f t="shared" si="11"/>
        <v>2460.3472462680002</v>
      </c>
      <c r="I84" s="61">
        <f t="shared" si="11"/>
        <v>2460.3472462680002</v>
      </c>
      <c r="J84" s="61">
        <f t="shared" si="6"/>
        <v>16402.314975119996</v>
      </c>
      <c r="K84" s="61">
        <f t="shared" si="12"/>
        <v>2021.092944657539</v>
      </c>
      <c r="L84" s="79">
        <f t="shared" si="13"/>
        <v>538.9581185753425</v>
      </c>
      <c r="M84" s="78">
        <v>513.27816300084896</v>
      </c>
      <c r="N84" s="60">
        <f t="shared" si="15"/>
        <v>528.67999999999995</v>
      </c>
      <c r="O84" s="70">
        <f t="shared" si="16"/>
        <v>0.98039215686274495</v>
      </c>
    </row>
    <row r="85" spans="2:15" ht="13.5" thickBot="1" x14ac:dyDescent="0.25">
      <c r="B85" s="80"/>
      <c r="C85" s="72" t="s">
        <v>231</v>
      </c>
      <c r="D85" s="83" t="s">
        <v>232</v>
      </c>
      <c r="E85" s="72" t="str">
        <f t="shared" si="14"/>
        <v>053</v>
      </c>
      <c r="F85" s="84">
        <v>539.25360000000001</v>
      </c>
      <c r="G85" s="61">
        <f t="shared" si="4"/>
        <v>11481.620482583998</v>
      </c>
      <c r="H85" s="61">
        <f t="shared" si="11"/>
        <v>2460.3472462680002</v>
      </c>
      <c r="I85" s="61">
        <f t="shared" si="11"/>
        <v>2460.3472462680002</v>
      </c>
      <c r="J85" s="61">
        <f t="shared" si="6"/>
        <v>16402.314975119996</v>
      </c>
      <c r="K85" s="61">
        <f t="shared" si="12"/>
        <v>2021.092944657539</v>
      </c>
      <c r="L85" s="79">
        <f t="shared" si="13"/>
        <v>538.9581185753425</v>
      </c>
      <c r="M85" s="78">
        <v>513.27816300084896</v>
      </c>
      <c r="N85" s="60">
        <f t="shared" si="15"/>
        <v>528.67999999999995</v>
      </c>
      <c r="O85" s="70">
        <f t="shared" si="16"/>
        <v>0.98039215686274495</v>
      </c>
    </row>
    <row r="86" spans="2:15" ht="13.5" thickBot="1" x14ac:dyDescent="0.25">
      <c r="B86" s="80"/>
      <c r="C86" s="72" t="s">
        <v>233</v>
      </c>
      <c r="D86" s="77" t="s">
        <v>234</v>
      </c>
      <c r="E86" s="72" t="str">
        <f t="shared" si="14"/>
        <v>054</v>
      </c>
      <c r="F86" s="78">
        <v>539.25360000000001</v>
      </c>
      <c r="G86" s="61">
        <f t="shared" si="4"/>
        <v>11481.620482583998</v>
      </c>
      <c r="H86" s="61">
        <f t="shared" si="11"/>
        <v>2460.3472462680002</v>
      </c>
      <c r="I86" s="61">
        <f t="shared" si="11"/>
        <v>2460.3472462680002</v>
      </c>
      <c r="J86" s="61">
        <f t="shared" si="6"/>
        <v>16402.314975119996</v>
      </c>
      <c r="K86" s="61">
        <f t="shared" si="12"/>
        <v>2021.092944657539</v>
      </c>
      <c r="L86" s="79">
        <f t="shared" si="13"/>
        <v>538.9581185753425</v>
      </c>
      <c r="M86" s="115">
        <f>+M87</f>
        <v>491.80210440191996</v>
      </c>
      <c r="N86" s="60">
        <f t="shared" si="15"/>
        <v>506.56</v>
      </c>
      <c r="O86" s="70">
        <f t="shared" si="16"/>
        <v>0.93937249561245395</v>
      </c>
    </row>
    <row r="87" spans="2:15" ht="13.5" thickBot="1" x14ac:dyDescent="0.25">
      <c r="B87" s="71"/>
      <c r="C87" s="72" t="s">
        <v>235</v>
      </c>
      <c r="D87" s="77" t="s">
        <v>236</v>
      </c>
      <c r="E87" s="72" t="str">
        <f t="shared" si="14"/>
        <v>055</v>
      </c>
      <c r="F87" s="90">
        <v>539.25360000000001</v>
      </c>
      <c r="G87" s="91">
        <f t="shared" si="4"/>
        <v>11481.620482583998</v>
      </c>
      <c r="H87" s="91">
        <f t="shared" si="11"/>
        <v>2460.3472462680002</v>
      </c>
      <c r="I87" s="91">
        <f t="shared" si="11"/>
        <v>2460.3472462680002</v>
      </c>
      <c r="J87" s="91">
        <f>+G87+H87+I87</f>
        <v>16402.314975119996</v>
      </c>
      <c r="K87" s="91">
        <f t="shared" si="12"/>
        <v>2021.092944657539</v>
      </c>
      <c r="L87" s="92">
        <f t="shared" si="13"/>
        <v>538.9581185753425</v>
      </c>
      <c r="M87" s="78">
        <v>491.80210440191996</v>
      </c>
      <c r="N87" s="60">
        <f t="shared" si="15"/>
        <v>506.56</v>
      </c>
      <c r="O87" s="70">
        <f t="shared" si="16"/>
        <v>0.93937249561245395</v>
      </c>
    </row>
    <row r="88" spans="2:15" ht="13.5" thickBot="1" x14ac:dyDescent="0.25">
      <c r="B88" s="272" t="s">
        <v>220</v>
      </c>
      <c r="C88" s="273"/>
      <c r="D88" s="274"/>
      <c r="E88" s="275"/>
      <c r="F88" s="276">
        <v>516.69119999999998</v>
      </c>
      <c r="G88" s="277">
        <f>+G89</f>
        <v>11001.228856127998</v>
      </c>
      <c r="H88" s="278">
        <f>+H89</f>
        <v>2357.4061834559998</v>
      </c>
      <c r="I88" s="278">
        <f>+I89</f>
        <v>2357.4061834559998</v>
      </c>
      <c r="J88" s="279">
        <f>+J89</f>
        <v>15716.041223039998</v>
      </c>
      <c r="K88" s="280">
        <f t="shared" si="12"/>
        <v>1936.530305753429</v>
      </c>
      <c r="L88" s="279">
        <f t="shared" si="13"/>
        <v>516.40808153424655</v>
      </c>
      <c r="M88" s="78">
        <v>491.80210440191996</v>
      </c>
      <c r="N88" s="60">
        <f t="shared" si="15"/>
        <v>506.56</v>
      </c>
      <c r="O88" s="70">
        <f t="shared" si="16"/>
        <v>0.98039215686274517</v>
      </c>
    </row>
    <row r="89" spans="2:15" x14ac:dyDescent="0.2">
      <c r="B89" s="80"/>
      <c r="C89" s="72" t="s">
        <v>238</v>
      </c>
      <c r="D89" s="81" t="s">
        <v>239</v>
      </c>
      <c r="E89" s="72" t="str">
        <f>+C89</f>
        <v>058</v>
      </c>
      <c r="F89" s="119">
        <v>516.69119999999998</v>
      </c>
      <c r="G89" s="119">
        <f t="shared" si="4"/>
        <v>11001.228856127998</v>
      </c>
      <c r="H89" s="120">
        <f t="shared" si="11"/>
        <v>2357.4061834559998</v>
      </c>
      <c r="I89" s="120">
        <f t="shared" si="11"/>
        <v>2357.4061834559998</v>
      </c>
      <c r="J89" s="120">
        <f t="shared" si="6"/>
        <v>15716.041223039998</v>
      </c>
      <c r="K89" s="120">
        <f t="shared" si="12"/>
        <v>1936.530305753429</v>
      </c>
      <c r="L89" s="126">
        <f t="shared" si="13"/>
        <v>516.40808153424655</v>
      </c>
      <c r="M89" s="78"/>
      <c r="O89" s="70"/>
    </row>
    <row r="90" spans="2:15" ht="13.5" thickBot="1" x14ac:dyDescent="0.25">
      <c r="B90" s="80"/>
      <c r="C90" s="72" t="s">
        <v>477</v>
      </c>
      <c r="D90" s="77" t="s">
        <v>478</v>
      </c>
      <c r="E90" s="72" t="str">
        <f>+C90</f>
        <v>159</v>
      </c>
      <c r="F90" s="78">
        <v>516.69119999999998</v>
      </c>
      <c r="G90" s="61">
        <f t="shared" si="4"/>
        <v>11001.228856127998</v>
      </c>
      <c r="H90" s="61">
        <f t="shared" si="11"/>
        <v>2357.4061834559998</v>
      </c>
      <c r="I90" s="61">
        <f t="shared" si="11"/>
        <v>2357.4061834559998</v>
      </c>
      <c r="J90" s="61">
        <f>+G90+H90+I90</f>
        <v>15716.041223039998</v>
      </c>
      <c r="K90" s="61">
        <f t="shared" si="12"/>
        <v>1936.530305753429</v>
      </c>
      <c r="L90" s="79">
        <f t="shared" si="13"/>
        <v>516.40808153424655</v>
      </c>
      <c r="M90" s="78">
        <v>491.80210440191996</v>
      </c>
      <c r="N90" s="60">
        <f t="shared" si="15"/>
        <v>506.56</v>
      </c>
      <c r="O90" s="70">
        <f t="shared" si="16"/>
        <v>0.98039215686274517</v>
      </c>
    </row>
    <row r="91" spans="2:15" ht="13.5" thickBot="1" x14ac:dyDescent="0.25">
      <c r="B91" s="71"/>
      <c r="C91" s="72" t="s">
        <v>479</v>
      </c>
      <c r="D91" s="77" t="s">
        <v>480</v>
      </c>
      <c r="E91" s="72" t="str">
        <f>+C91</f>
        <v>151</v>
      </c>
      <c r="F91" s="78">
        <v>516.69119999999998</v>
      </c>
      <c r="G91" s="61">
        <f t="shared" si="4"/>
        <v>11001.228856127998</v>
      </c>
      <c r="H91" s="61">
        <f t="shared" si="11"/>
        <v>2357.4061834559998</v>
      </c>
      <c r="I91" s="61">
        <f t="shared" si="11"/>
        <v>2357.4061834559998</v>
      </c>
      <c r="J91" s="61">
        <f>+G91+H91+I91</f>
        <v>15716.041223039998</v>
      </c>
      <c r="K91" s="61">
        <f t="shared" si="12"/>
        <v>1936.530305753429</v>
      </c>
      <c r="L91" s="79">
        <f t="shared" si="13"/>
        <v>516.40808153424655</v>
      </c>
      <c r="M91" s="115">
        <f>+M92</f>
        <v>476.85115884302149</v>
      </c>
      <c r="N91" s="60">
        <f t="shared" si="15"/>
        <v>491.16</v>
      </c>
      <c r="O91" s="70">
        <f t="shared" si="16"/>
        <v>0.95058712050834238</v>
      </c>
    </row>
    <row r="92" spans="2:15" ht="13.5" thickBot="1" x14ac:dyDescent="0.25">
      <c r="B92" s="272" t="s">
        <v>237</v>
      </c>
      <c r="C92" s="273"/>
      <c r="D92" s="274"/>
      <c r="E92" s="275"/>
      <c r="F92" s="276">
        <v>500.98320000000001</v>
      </c>
      <c r="G92" s="277">
        <f>+G93</f>
        <v>10666.778989607999</v>
      </c>
      <c r="H92" s="278">
        <f>+H93</f>
        <v>2285.7383549159999</v>
      </c>
      <c r="I92" s="278">
        <f>+I93</f>
        <v>2285.7383549159999</v>
      </c>
      <c r="J92" s="279">
        <f>+J93</f>
        <v>15238.25569944</v>
      </c>
      <c r="K92" s="280">
        <f t="shared" si="12"/>
        <v>1877.6575824657577</v>
      </c>
      <c r="L92" s="279">
        <f t="shared" si="13"/>
        <v>500.70868865753425</v>
      </c>
      <c r="M92" s="78">
        <v>476.85115884302149</v>
      </c>
      <c r="N92" s="60">
        <f t="shared" si="15"/>
        <v>491.16</v>
      </c>
      <c r="O92" s="70">
        <f t="shared" si="16"/>
        <v>0.98039215686274517</v>
      </c>
    </row>
    <row r="93" spans="2:15" x14ac:dyDescent="0.2">
      <c r="B93" s="80"/>
      <c r="C93" s="72" t="s">
        <v>241</v>
      </c>
      <c r="D93" s="77" t="s">
        <v>242</v>
      </c>
      <c r="E93" s="72" t="str">
        <f>+C93</f>
        <v>141</v>
      </c>
      <c r="F93" s="78">
        <v>500.98320000000001</v>
      </c>
      <c r="G93" s="61">
        <f t="shared" si="4"/>
        <v>10666.778989607999</v>
      </c>
      <c r="H93" s="61">
        <f t="shared" si="11"/>
        <v>2285.7383549159999</v>
      </c>
      <c r="I93" s="61">
        <f t="shared" si="11"/>
        <v>2285.7383549159999</v>
      </c>
      <c r="J93" s="61">
        <f>+G93+H93+I93</f>
        <v>15238.25569944</v>
      </c>
      <c r="K93" s="61">
        <f t="shared" si="12"/>
        <v>1877.6575824657577</v>
      </c>
      <c r="L93" s="79">
        <f t="shared" si="13"/>
        <v>500.70868865753425</v>
      </c>
      <c r="M93" s="78"/>
      <c r="O93" s="70"/>
    </row>
    <row r="94" spans="2:15" ht="13.5" thickBot="1" x14ac:dyDescent="0.25">
      <c r="B94" s="80"/>
      <c r="C94" s="72" t="s">
        <v>481</v>
      </c>
      <c r="D94" s="77" t="s">
        <v>482</v>
      </c>
      <c r="E94" s="72" t="str">
        <f>+C94</f>
        <v>148</v>
      </c>
      <c r="F94" s="78">
        <v>500.98320000000001</v>
      </c>
      <c r="G94" s="61">
        <f t="shared" si="4"/>
        <v>10666.778989607999</v>
      </c>
      <c r="H94" s="61">
        <f t="shared" si="11"/>
        <v>2285.7383549159999</v>
      </c>
      <c r="I94" s="61">
        <f t="shared" si="11"/>
        <v>2285.7383549159999</v>
      </c>
      <c r="J94" s="61">
        <f>+G94+H94+I94</f>
        <v>15238.25569944</v>
      </c>
      <c r="K94" s="61">
        <f t="shared" si="12"/>
        <v>1877.6575824657577</v>
      </c>
      <c r="L94" s="79">
        <f t="shared" si="13"/>
        <v>500.70868865753425</v>
      </c>
      <c r="M94" s="84">
        <v>413.4356454228963</v>
      </c>
      <c r="N94" s="60">
        <f>+ROUND((M94*1.03),2)</f>
        <v>425.84</v>
      </c>
      <c r="O94" s="70">
        <f>+N94/F94</f>
        <v>0.85000854320065022</v>
      </c>
    </row>
    <row r="95" spans="2:15" ht="13.5" thickBot="1" x14ac:dyDescent="0.25">
      <c r="B95" s="80"/>
      <c r="C95" s="72" t="s">
        <v>243</v>
      </c>
      <c r="D95" s="83" t="s">
        <v>244</v>
      </c>
      <c r="E95" s="72" t="str">
        <f>+C95</f>
        <v>062</v>
      </c>
      <c r="F95" s="122">
        <v>500.98320000000001</v>
      </c>
      <c r="G95" s="91">
        <f t="shared" si="4"/>
        <v>10666.778989607999</v>
      </c>
      <c r="H95" s="91">
        <f t="shared" si="11"/>
        <v>2285.7383549159999</v>
      </c>
      <c r="I95" s="91">
        <f t="shared" si="11"/>
        <v>2285.7383549159999</v>
      </c>
      <c r="J95" s="91">
        <f>+G95+H95+I95</f>
        <v>15238.25569944</v>
      </c>
      <c r="K95" s="91">
        <f t="shared" si="12"/>
        <v>1877.6575824657577</v>
      </c>
      <c r="L95" s="92">
        <f t="shared" si="13"/>
        <v>500.70868865753425</v>
      </c>
      <c r="M95" s="115">
        <f>+M96</f>
        <v>413.4356454228963</v>
      </c>
      <c r="N95" s="60">
        <f t="shared" si="15"/>
        <v>425.84</v>
      </c>
      <c r="O95" s="70">
        <f t="shared" si="16"/>
        <v>0.85000854320065022</v>
      </c>
    </row>
    <row r="96" spans="2:15" ht="13.5" thickBot="1" x14ac:dyDescent="0.25">
      <c r="B96" s="272" t="s">
        <v>240</v>
      </c>
      <c r="C96" s="273"/>
      <c r="D96" s="274"/>
      <c r="E96" s="275"/>
      <c r="F96" s="276">
        <v>434.35679999999996</v>
      </c>
      <c r="G96" s="277">
        <f>+G98</f>
        <v>9248.1903349919976</v>
      </c>
      <c r="H96" s="278">
        <f>+H98</f>
        <v>1981.7550717839995</v>
      </c>
      <c r="I96" s="278">
        <f>+I98</f>
        <v>1981.7550717839995</v>
      </c>
      <c r="J96" s="279">
        <f>+J98</f>
        <v>13211.700478559997</v>
      </c>
      <c r="K96" s="280">
        <f t="shared" si="12"/>
        <v>1627.9454860274009</v>
      </c>
      <c r="L96" s="279">
        <f t="shared" si="13"/>
        <v>434.11879627397263</v>
      </c>
      <c r="M96" s="78">
        <v>413.4356454228963</v>
      </c>
      <c r="N96" s="60">
        <f t="shared" si="15"/>
        <v>425.84</v>
      </c>
      <c r="O96" s="70">
        <f t="shared" si="16"/>
        <v>0.98039215686274517</v>
      </c>
    </row>
    <row r="97" spans="2:15" ht="13.5" thickBot="1" x14ac:dyDescent="0.25">
      <c r="B97" s="71"/>
      <c r="C97" s="72" t="s">
        <v>483</v>
      </c>
      <c r="D97" s="77" t="s">
        <v>484</v>
      </c>
      <c r="E97" s="72" t="str">
        <f>+C97</f>
        <v>161</v>
      </c>
      <c r="F97" s="78">
        <v>434.35679999999996</v>
      </c>
      <c r="G97" s="61">
        <f t="shared" si="4"/>
        <v>9248.1903349919976</v>
      </c>
      <c r="H97" s="61">
        <f t="shared" si="11"/>
        <v>1981.7550717839995</v>
      </c>
      <c r="I97" s="61">
        <f t="shared" si="11"/>
        <v>1981.7550717839995</v>
      </c>
      <c r="J97" s="61">
        <f t="shared" ref="J97" si="17">+G97+H97+I97</f>
        <v>13211.700478559997</v>
      </c>
      <c r="K97" s="61">
        <f t="shared" si="12"/>
        <v>1627.9454860274009</v>
      </c>
      <c r="L97" s="79">
        <f t="shared" si="13"/>
        <v>434.11879627397263</v>
      </c>
      <c r="M97" s="115">
        <f>+M98</f>
        <v>372.89860275200004</v>
      </c>
      <c r="N97" s="60">
        <f t="shared" si="15"/>
        <v>384.09</v>
      </c>
      <c r="O97" s="70">
        <f t="shared" si="16"/>
        <v>0.88427302162646015</v>
      </c>
    </row>
    <row r="98" spans="2:15" ht="13.5" thickBot="1" x14ac:dyDescent="0.25">
      <c r="B98" s="71"/>
      <c r="C98" s="72" t="s">
        <v>246</v>
      </c>
      <c r="D98" s="77" t="s">
        <v>247</v>
      </c>
      <c r="E98" s="72" t="str">
        <f>+C98</f>
        <v>063</v>
      </c>
      <c r="F98" s="90">
        <v>434.35679999999996</v>
      </c>
      <c r="G98" s="91">
        <f t="shared" si="4"/>
        <v>9248.1903349919976</v>
      </c>
      <c r="H98" s="91">
        <f t="shared" si="11"/>
        <v>1981.7550717839995</v>
      </c>
      <c r="I98" s="91">
        <f t="shared" si="11"/>
        <v>1981.7550717839995</v>
      </c>
      <c r="J98" s="91">
        <f t="shared" si="6"/>
        <v>13211.700478559997</v>
      </c>
      <c r="K98" s="91">
        <f t="shared" si="12"/>
        <v>1627.9454860274009</v>
      </c>
      <c r="L98" s="92">
        <f t="shared" si="13"/>
        <v>434.11879627397263</v>
      </c>
      <c r="M98" s="78">
        <v>372.89860275200004</v>
      </c>
      <c r="N98" s="60">
        <f t="shared" si="15"/>
        <v>384.09</v>
      </c>
      <c r="O98" s="70">
        <f t="shared" si="16"/>
        <v>0.88427302162646015</v>
      </c>
    </row>
    <row r="99" spans="2:15" ht="13.5" thickBot="1" x14ac:dyDescent="0.25">
      <c r="B99" s="272" t="s">
        <v>245</v>
      </c>
      <c r="C99" s="273"/>
      <c r="D99" s="274"/>
      <c r="E99" s="275"/>
      <c r="F99" s="276">
        <v>391.77179999999998</v>
      </c>
      <c r="G99" s="277">
        <f>+G100</f>
        <v>8341.4837163419998</v>
      </c>
      <c r="H99" s="278">
        <f>+H100</f>
        <v>1787.4607963589999</v>
      </c>
      <c r="I99" s="278">
        <f>+I100</f>
        <v>1787.4607963589999</v>
      </c>
      <c r="J99" s="279">
        <f>+J100</f>
        <v>11916.405309060001</v>
      </c>
      <c r="K99" s="280">
        <f t="shared" si="12"/>
        <v>1468.3392394520581</v>
      </c>
      <c r="L99" s="279">
        <f t="shared" si="13"/>
        <v>391.5571305205479</v>
      </c>
      <c r="M99" s="78">
        <v>372.89860275200004</v>
      </c>
      <c r="N99" s="60">
        <f t="shared" si="15"/>
        <v>384.09</v>
      </c>
      <c r="O99" s="70">
        <f t="shared" si="16"/>
        <v>0.98039215686274506</v>
      </c>
    </row>
    <row r="100" spans="2:15" x14ac:dyDescent="0.2">
      <c r="B100" s="80"/>
      <c r="C100" s="72" t="s">
        <v>249</v>
      </c>
      <c r="D100" s="77" t="s">
        <v>250</v>
      </c>
      <c r="E100" s="72" t="str">
        <f t="shared" ref="E100:E109" si="18">+C100</f>
        <v>064</v>
      </c>
      <c r="F100" s="119">
        <v>391.77179999999998</v>
      </c>
      <c r="G100" s="120">
        <f t="shared" si="4"/>
        <v>8341.4837163419998</v>
      </c>
      <c r="H100" s="120">
        <f t="shared" si="11"/>
        <v>1787.4607963589999</v>
      </c>
      <c r="I100" s="120">
        <f t="shared" si="11"/>
        <v>1787.4607963589999</v>
      </c>
      <c r="J100" s="120">
        <f t="shared" si="6"/>
        <v>11916.405309060001</v>
      </c>
      <c r="K100" s="120">
        <f t="shared" si="12"/>
        <v>1468.3392394520581</v>
      </c>
      <c r="L100" s="126">
        <f t="shared" si="13"/>
        <v>391.5571305205479</v>
      </c>
      <c r="M100" s="78">
        <v>372.89860275200004</v>
      </c>
      <c r="N100" s="60">
        <f t="shared" si="15"/>
        <v>384.09</v>
      </c>
      <c r="O100" s="70">
        <f t="shared" si="16"/>
        <v>0.98039215686274506</v>
      </c>
    </row>
    <row r="101" spans="2:15" x14ac:dyDescent="0.2">
      <c r="B101" s="80"/>
      <c r="C101" s="72" t="s">
        <v>251</v>
      </c>
      <c r="D101" s="81" t="s">
        <v>252</v>
      </c>
      <c r="E101" s="72" t="str">
        <f t="shared" si="18"/>
        <v>066</v>
      </c>
      <c r="F101" s="78">
        <v>391.77179999999998</v>
      </c>
      <c r="G101" s="61">
        <f t="shared" si="4"/>
        <v>8341.4837163419998</v>
      </c>
      <c r="H101" s="61">
        <f t="shared" si="11"/>
        <v>1787.4607963589999</v>
      </c>
      <c r="I101" s="61">
        <f t="shared" si="11"/>
        <v>1787.4607963589999</v>
      </c>
      <c r="J101" s="61">
        <f t="shared" si="6"/>
        <v>11916.405309060001</v>
      </c>
      <c r="K101" s="61">
        <f t="shared" si="12"/>
        <v>1468.3392394520581</v>
      </c>
      <c r="L101" s="79">
        <f t="shared" si="13"/>
        <v>391.5571305205479</v>
      </c>
      <c r="M101" s="78">
        <v>372.89860275200004</v>
      </c>
      <c r="N101" s="60">
        <f t="shared" si="15"/>
        <v>384.09</v>
      </c>
      <c r="O101" s="70">
        <f t="shared" si="16"/>
        <v>0.98039215686274506</v>
      </c>
    </row>
    <row r="102" spans="2:15" x14ac:dyDescent="0.2">
      <c r="B102" s="80"/>
      <c r="C102" s="72" t="s">
        <v>253</v>
      </c>
      <c r="D102" s="77" t="s">
        <v>254</v>
      </c>
      <c r="E102" s="72" t="str">
        <f t="shared" si="18"/>
        <v>067</v>
      </c>
      <c r="F102" s="78">
        <v>391.77179999999998</v>
      </c>
      <c r="G102" s="61">
        <f t="shared" ref="G102:G145" si="19">+($F102*0.7)*30.4167</f>
        <v>8341.4837163419998</v>
      </c>
      <c r="H102" s="61">
        <f t="shared" ref="H102:I138" si="20">+($F102*0.15)*30.4167</f>
        <v>1787.4607963589999</v>
      </c>
      <c r="I102" s="61">
        <f t="shared" si="20"/>
        <v>1787.4607963589999</v>
      </c>
      <c r="J102" s="61">
        <f t="shared" ref="J102:J142" si="21">+G102+H102+I102</f>
        <v>11916.405309060001</v>
      </c>
      <c r="K102" s="61">
        <f t="shared" si="12"/>
        <v>1468.3392394520581</v>
      </c>
      <c r="L102" s="79">
        <f t="shared" si="13"/>
        <v>391.5571305205479</v>
      </c>
      <c r="M102" s="78">
        <v>372.89860275200004</v>
      </c>
      <c r="N102" s="60">
        <f t="shared" si="15"/>
        <v>384.09</v>
      </c>
      <c r="O102" s="70">
        <f t="shared" si="16"/>
        <v>0.98039215686274506</v>
      </c>
    </row>
    <row r="103" spans="2:15" x14ac:dyDescent="0.2">
      <c r="B103" s="71"/>
      <c r="C103" s="72" t="s">
        <v>255</v>
      </c>
      <c r="D103" s="77" t="s">
        <v>256</v>
      </c>
      <c r="E103" s="72" t="str">
        <f t="shared" si="18"/>
        <v>068</v>
      </c>
      <c r="F103" s="78">
        <v>391.77179999999998</v>
      </c>
      <c r="G103" s="61">
        <f t="shared" si="19"/>
        <v>8341.4837163419998</v>
      </c>
      <c r="H103" s="61">
        <f t="shared" si="20"/>
        <v>1787.4607963589999</v>
      </c>
      <c r="I103" s="61">
        <f t="shared" si="20"/>
        <v>1787.4607963589999</v>
      </c>
      <c r="J103" s="61">
        <f t="shared" si="21"/>
        <v>11916.405309060001</v>
      </c>
      <c r="K103" s="61">
        <f t="shared" si="12"/>
        <v>1468.3392394520581</v>
      </c>
      <c r="L103" s="79">
        <f t="shared" si="13"/>
        <v>391.5571305205479</v>
      </c>
      <c r="M103" s="84">
        <v>372.89860275200004</v>
      </c>
      <c r="N103" s="60">
        <f t="shared" si="15"/>
        <v>384.09</v>
      </c>
      <c r="O103" s="70">
        <f t="shared" si="16"/>
        <v>0.98039215686274506</v>
      </c>
    </row>
    <row r="104" spans="2:15" x14ac:dyDescent="0.2">
      <c r="B104" s="80"/>
      <c r="C104" s="72" t="s">
        <v>257</v>
      </c>
      <c r="D104" s="83" t="s">
        <v>258</v>
      </c>
      <c r="E104" s="72" t="str">
        <f t="shared" si="18"/>
        <v>069</v>
      </c>
      <c r="F104" s="84">
        <v>391.77179999999998</v>
      </c>
      <c r="G104" s="61">
        <f t="shared" si="19"/>
        <v>8341.4837163419998</v>
      </c>
      <c r="H104" s="61">
        <f t="shared" si="20"/>
        <v>1787.4607963589999</v>
      </c>
      <c r="I104" s="61">
        <f t="shared" si="20"/>
        <v>1787.4607963589999</v>
      </c>
      <c r="J104" s="61">
        <f t="shared" si="21"/>
        <v>11916.405309060001</v>
      </c>
      <c r="K104" s="61">
        <f t="shared" si="12"/>
        <v>1468.3392394520581</v>
      </c>
      <c r="L104" s="79">
        <f t="shared" si="13"/>
        <v>391.5571305205479</v>
      </c>
      <c r="M104" s="78">
        <v>372.89860275200004</v>
      </c>
      <c r="N104" s="60">
        <f t="shared" si="15"/>
        <v>384.09</v>
      </c>
      <c r="O104" s="70">
        <f t="shared" si="16"/>
        <v>0.98039215686274506</v>
      </c>
    </row>
    <row r="105" spans="2:15" x14ac:dyDescent="0.2">
      <c r="B105" s="80"/>
      <c r="C105" s="72" t="s">
        <v>259</v>
      </c>
      <c r="D105" s="77" t="s">
        <v>260</v>
      </c>
      <c r="E105" s="72" t="str">
        <f t="shared" si="18"/>
        <v>070</v>
      </c>
      <c r="F105" s="78">
        <v>391.77179999999998</v>
      </c>
      <c r="G105" s="61">
        <f t="shared" si="19"/>
        <v>8341.4837163419998</v>
      </c>
      <c r="H105" s="61">
        <f t="shared" si="20"/>
        <v>1787.4607963589999</v>
      </c>
      <c r="I105" s="61">
        <f t="shared" si="20"/>
        <v>1787.4607963589999</v>
      </c>
      <c r="J105" s="61">
        <f t="shared" si="21"/>
        <v>11916.405309060001</v>
      </c>
      <c r="K105" s="61">
        <f t="shared" si="12"/>
        <v>1468.3392394520581</v>
      </c>
      <c r="L105" s="79">
        <f t="shared" si="13"/>
        <v>391.5571305205479</v>
      </c>
      <c r="M105" s="78">
        <v>372.89860275200004</v>
      </c>
      <c r="N105" s="60">
        <f t="shared" si="15"/>
        <v>384.09</v>
      </c>
      <c r="O105" s="70">
        <f t="shared" si="16"/>
        <v>0.98039215686274506</v>
      </c>
    </row>
    <row r="106" spans="2:15" x14ac:dyDescent="0.2">
      <c r="B106" s="71"/>
      <c r="C106" s="72" t="s">
        <v>261</v>
      </c>
      <c r="D106" s="77" t="s">
        <v>262</v>
      </c>
      <c r="E106" s="72" t="str">
        <f t="shared" si="18"/>
        <v>071</v>
      </c>
      <c r="F106" s="78">
        <v>391.77179999999998</v>
      </c>
      <c r="G106" s="61">
        <f t="shared" si="19"/>
        <v>8341.4837163419998</v>
      </c>
      <c r="H106" s="61">
        <f t="shared" si="20"/>
        <v>1787.4607963589999</v>
      </c>
      <c r="I106" s="61">
        <f t="shared" si="20"/>
        <v>1787.4607963589999</v>
      </c>
      <c r="J106" s="61">
        <f t="shared" si="21"/>
        <v>11916.405309060001</v>
      </c>
      <c r="K106" s="61">
        <f t="shared" si="12"/>
        <v>1468.3392394520581</v>
      </c>
      <c r="L106" s="79">
        <f t="shared" si="13"/>
        <v>391.5571305205479</v>
      </c>
      <c r="M106" s="84">
        <v>372.89860275200004</v>
      </c>
      <c r="N106" s="60">
        <f t="shared" si="15"/>
        <v>384.09</v>
      </c>
      <c r="O106" s="70">
        <f t="shared" si="16"/>
        <v>0.98039215686274506</v>
      </c>
    </row>
    <row r="107" spans="2:15" x14ac:dyDescent="0.2">
      <c r="B107" s="80"/>
      <c r="C107" s="72" t="s">
        <v>263</v>
      </c>
      <c r="D107" s="83" t="s">
        <v>264</v>
      </c>
      <c r="E107" s="72" t="str">
        <f t="shared" si="18"/>
        <v>072</v>
      </c>
      <c r="F107" s="84">
        <v>391.77179999999998</v>
      </c>
      <c r="G107" s="61">
        <f t="shared" si="19"/>
        <v>8341.4837163419998</v>
      </c>
      <c r="H107" s="61">
        <f t="shared" si="20"/>
        <v>1787.4607963589999</v>
      </c>
      <c r="I107" s="61">
        <f t="shared" si="20"/>
        <v>1787.4607963589999</v>
      </c>
      <c r="J107" s="61">
        <f t="shared" si="21"/>
        <v>11916.405309060001</v>
      </c>
      <c r="K107" s="61">
        <f t="shared" si="12"/>
        <v>1468.3392394520581</v>
      </c>
      <c r="L107" s="79">
        <f t="shared" si="13"/>
        <v>391.5571305205479</v>
      </c>
      <c r="M107" s="78">
        <v>372.89860275200004</v>
      </c>
      <c r="N107" s="60">
        <f t="shared" si="15"/>
        <v>384.09</v>
      </c>
      <c r="O107" s="70">
        <f t="shared" si="16"/>
        <v>0.98039215686274506</v>
      </c>
    </row>
    <row r="108" spans="2:15" ht="13.5" thickBot="1" x14ac:dyDescent="0.25">
      <c r="B108" s="71"/>
      <c r="C108" s="72" t="s">
        <v>265</v>
      </c>
      <c r="D108" s="77" t="s">
        <v>266</v>
      </c>
      <c r="E108" s="72" t="str">
        <f t="shared" si="18"/>
        <v>073</v>
      </c>
      <c r="F108" s="78">
        <v>391.77179999999998</v>
      </c>
      <c r="G108" s="61">
        <f t="shared" si="19"/>
        <v>8341.4837163419998</v>
      </c>
      <c r="H108" s="61">
        <f t="shared" si="20"/>
        <v>1787.4607963589999</v>
      </c>
      <c r="I108" s="61">
        <f t="shared" si="20"/>
        <v>1787.4607963589999</v>
      </c>
      <c r="J108" s="61">
        <f t="shared" si="21"/>
        <v>11916.405309060001</v>
      </c>
      <c r="K108" s="61">
        <f t="shared" si="12"/>
        <v>1468.3392394520581</v>
      </c>
      <c r="L108" s="79">
        <f t="shared" si="13"/>
        <v>391.5571305205479</v>
      </c>
      <c r="M108" s="84">
        <v>372.89860275200004</v>
      </c>
      <c r="N108" s="60">
        <f t="shared" si="15"/>
        <v>384.09</v>
      </c>
      <c r="O108" s="70">
        <f t="shared" si="16"/>
        <v>0.98039215686274506</v>
      </c>
    </row>
    <row r="109" spans="2:15" ht="13.5" thickBot="1" x14ac:dyDescent="0.25">
      <c r="B109" s="80"/>
      <c r="C109" s="72" t="s">
        <v>267</v>
      </c>
      <c r="D109" s="83" t="s">
        <v>268</v>
      </c>
      <c r="E109" s="72" t="str">
        <f t="shared" si="18"/>
        <v>074</v>
      </c>
      <c r="F109" s="122">
        <v>391.77179999999998</v>
      </c>
      <c r="G109" s="91">
        <f t="shared" si="19"/>
        <v>8341.4837163419998</v>
      </c>
      <c r="H109" s="91">
        <f t="shared" si="20"/>
        <v>1787.4607963589999</v>
      </c>
      <c r="I109" s="91">
        <f t="shared" si="20"/>
        <v>1787.4607963589999</v>
      </c>
      <c r="J109" s="91">
        <f t="shared" si="21"/>
        <v>11916.405309060001</v>
      </c>
      <c r="K109" s="91">
        <f t="shared" si="12"/>
        <v>1468.3392394520581</v>
      </c>
      <c r="L109" s="92">
        <f t="shared" si="13"/>
        <v>391.5571305205479</v>
      </c>
      <c r="M109" s="115">
        <f>+M110</f>
        <v>360.76054675158315</v>
      </c>
      <c r="N109" s="60">
        <f t="shared" si="15"/>
        <v>371.58</v>
      </c>
      <c r="O109" s="70">
        <f t="shared" si="16"/>
        <v>0.94846030265578074</v>
      </c>
    </row>
    <row r="110" spans="2:15" ht="13.5" thickBot="1" x14ac:dyDescent="0.25">
      <c r="B110" s="272" t="s">
        <v>248</v>
      </c>
      <c r="C110" s="273"/>
      <c r="D110" s="274"/>
      <c r="E110" s="275"/>
      <c r="F110" s="276">
        <v>379.01159999999999</v>
      </c>
      <c r="G110" s="277">
        <f>+G111</f>
        <v>8069.7974936039991</v>
      </c>
      <c r="H110" s="278">
        <f>+H111</f>
        <v>1729.2423200579999</v>
      </c>
      <c r="I110" s="278">
        <f>+I111</f>
        <v>1729.2423200579999</v>
      </c>
      <c r="J110" s="279">
        <f>+J111</f>
        <v>11528.282133719998</v>
      </c>
      <c r="K110" s="280">
        <f t="shared" si="12"/>
        <v>1420.5147090410992</v>
      </c>
      <c r="L110" s="279">
        <f t="shared" si="13"/>
        <v>378.80392241095893</v>
      </c>
      <c r="M110" s="78">
        <v>360.76054675158315</v>
      </c>
      <c r="N110" s="60">
        <f t="shared" si="15"/>
        <v>371.58</v>
      </c>
      <c r="O110" s="70">
        <f t="shared" si="16"/>
        <v>0.98039215686274506</v>
      </c>
    </row>
    <row r="111" spans="2:15" ht="13.5" thickBot="1" x14ac:dyDescent="0.25">
      <c r="B111" s="80"/>
      <c r="C111" s="72" t="s">
        <v>270</v>
      </c>
      <c r="D111" s="77" t="s">
        <v>271</v>
      </c>
      <c r="E111" s="72" t="str">
        <f>+C111</f>
        <v>075</v>
      </c>
      <c r="F111" s="119">
        <v>379.01159999999999</v>
      </c>
      <c r="G111" s="120">
        <f t="shared" si="19"/>
        <v>8069.7974936039991</v>
      </c>
      <c r="H111" s="120">
        <f t="shared" si="20"/>
        <v>1729.2423200579999</v>
      </c>
      <c r="I111" s="120">
        <f t="shared" si="20"/>
        <v>1729.2423200579999</v>
      </c>
      <c r="J111" s="120">
        <f t="shared" si="21"/>
        <v>11528.282133719998</v>
      </c>
      <c r="K111" s="120">
        <f t="shared" si="12"/>
        <v>1420.5147090410992</v>
      </c>
      <c r="L111" s="126">
        <f t="shared" si="13"/>
        <v>378.80392241095893</v>
      </c>
      <c r="M111" s="115">
        <f>+M112</f>
        <v>353.9504031575259</v>
      </c>
      <c r="N111" s="60">
        <f t="shared" si="15"/>
        <v>364.57</v>
      </c>
      <c r="O111" s="70">
        <f t="shared" si="16"/>
        <v>0.96189668073483769</v>
      </c>
    </row>
    <row r="112" spans="2:15" x14ac:dyDescent="0.2">
      <c r="B112" s="80"/>
      <c r="C112" s="72" t="s">
        <v>485</v>
      </c>
      <c r="D112" s="77" t="s">
        <v>486</v>
      </c>
      <c r="E112" s="72" t="str">
        <f>+C112</f>
        <v>160</v>
      </c>
      <c r="F112" s="78">
        <v>379.01159999999999</v>
      </c>
      <c r="G112" s="61">
        <f t="shared" si="19"/>
        <v>8069.7974936039991</v>
      </c>
      <c r="H112" s="61">
        <f t="shared" si="20"/>
        <v>1729.2423200579999</v>
      </c>
      <c r="I112" s="61">
        <f t="shared" si="20"/>
        <v>1729.2423200579999</v>
      </c>
      <c r="J112" s="61">
        <f t="shared" si="21"/>
        <v>11528.282133719998</v>
      </c>
      <c r="K112" s="61">
        <f t="shared" si="12"/>
        <v>1420.5147090410992</v>
      </c>
      <c r="L112" s="79">
        <f t="shared" si="13"/>
        <v>378.80392241095893</v>
      </c>
      <c r="M112" s="78">
        <v>353.9504031575259</v>
      </c>
      <c r="N112" s="60">
        <f t="shared" si="15"/>
        <v>364.57</v>
      </c>
      <c r="O112" s="70">
        <f t="shared" si="16"/>
        <v>0.96189668073483769</v>
      </c>
    </row>
    <row r="113" spans="2:15" ht="13.5" thickBot="1" x14ac:dyDescent="0.25">
      <c r="B113" s="80"/>
      <c r="C113" s="72" t="s">
        <v>487</v>
      </c>
      <c r="D113" s="77" t="s">
        <v>488</v>
      </c>
      <c r="E113" s="72" t="str">
        <f>+C113</f>
        <v>147</v>
      </c>
      <c r="F113" s="90">
        <v>379.01159999999999</v>
      </c>
      <c r="G113" s="91">
        <f t="shared" si="19"/>
        <v>8069.7974936039991</v>
      </c>
      <c r="H113" s="91">
        <f t="shared" si="20"/>
        <v>1729.2423200579999</v>
      </c>
      <c r="I113" s="91">
        <f t="shared" si="20"/>
        <v>1729.2423200579999</v>
      </c>
      <c r="J113" s="91">
        <f>+G113+H113+I113</f>
        <v>11528.282133719998</v>
      </c>
      <c r="K113" s="91">
        <f t="shared" si="12"/>
        <v>1420.5147090410992</v>
      </c>
      <c r="L113" s="92">
        <f t="shared" si="13"/>
        <v>378.80392241095893</v>
      </c>
      <c r="M113" s="84">
        <v>353.9504031575259</v>
      </c>
      <c r="N113" s="60">
        <f t="shared" si="15"/>
        <v>364.57</v>
      </c>
      <c r="O113" s="70">
        <f t="shared" si="16"/>
        <v>0.96189668073483769</v>
      </c>
    </row>
    <row r="114" spans="2:15" ht="13.5" thickBot="1" x14ac:dyDescent="0.25">
      <c r="B114" s="272" t="s">
        <v>269</v>
      </c>
      <c r="C114" s="273"/>
      <c r="D114" s="274"/>
      <c r="E114" s="275"/>
      <c r="F114" s="276">
        <v>371.8614</v>
      </c>
      <c r="G114" s="277">
        <f>+G115</f>
        <v>7917.5576517659993</v>
      </c>
      <c r="H114" s="278">
        <f>+H115</f>
        <v>1696.6194968069999</v>
      </c>
      <c r="I114" s="278">
        <f>+I115</f>
        <v>1696.6194968069999</v>
      </c>
      <c r="J114" s="279">
        <f>+J115</f>
        <v>11310.796645379998</v>
      </c>
      <c r="K114" s="280">
        <f t="shared" si="12"/>
        <v>1393.7161512328798</v>
      </c>
      <c r="L114" s="279">
        <f t="shared" si="13"/>
        <v>371.65764032876712</v>
      </c>
      <c r="M114" s="115">
        <f>+M115</f>
        <v>344.14</v>
      </c>
      <c r="N114" s="60">
        <f t="shared" si="15"/>
        <v>354.46</v>
      </c>
      <c r="O114" s="70">
        <f t="shared" si="16"/>
        <v>0.95320460795339335</v>
      </c>
    </row>
    <row r="115" spans="2:15" ht="13.5" thickBot="1" x14ac:dyDescent="0.25">
      <c r="B115" s="71"/>
      <c r="C115" s="72" t="s">
        <v>273</v>
      </c>
      <c r="D115" s="77" t="s">
        <v>274</v>
      </c>
      <c r="E115" s="72" t="str">
        <f>+C115</f>
        <v>076</v>
      </c>
      <c r="F115" s="119">
        <v>371.8614</v>
      </c>
      <c r="G115" s="120">
        <f t="shared" si="19"/>
        <v>7917.5576517659993</v>
      </c>
      <c r="H115" s="120">
        <f t="shared" si="20"/>
        <v>1696.6194968069999</v>
      </c>
      <c r="I115" s="120">
        <f t="shared" si="20"/>
        <v>1696.6194968069999</v>
      </c>
      <c r="J115" s="120">
        <f t="shared" si="21"/>
        <v>11310.796645379998</v>
      </c>
      <c r="K115" s="120">
        <f t="shared" si="12"/>
        <v>1393.7161512328798</v>
      </c>
      <c r="L115" s="126">
        <f t="shared" si="13"/>
        <v>371.65764032876712</v>
      </c>
      <c r="M115" s="78">
        <v>344.14</v>
      </c>
      <c r="N115" s="60">
        <f t="shared" si="15"/>
        <v>354.46</v>
      </c>
      <c r="O115" s="70">
        <f t="shared" si="16"/>
        <v>0.95320460795339335</v>
      </c>
    </row>
    <row r="116" spans="2:15" ht="13.5" thickBot="1" x14ac:dyDescent="0.25">
      <c r="B116" s="71"/>
      <c r="C116" s="72" t="s">
        <v>489</v>
      </c>
      <c r="D116" s="77" t="s">
        <v>490</v>
      </c>
      <c r="E116" s="72" t="str">
        <f>+C116</f>
        <v>154</v>
      </c>
      <c r="F116" s="78">
        <v>371.8614</v>
      </c>
      <c r="G116" s="61">
        <f t="shared" si="19"/>
        <v>7917.5576517659993</v>
      </c>
      <c r="H116" s="61">
        <f t="shared" si="20"/>
        <v>1696.6194968069999</v>
      </c>
      <c r="I116" s="61">
        <f t="shared" si="20"/>
        <v>1696.6194968069999</v>
      </c>
      <c r="J116" s="61">
        <f>+G116+H116+I116</f>
        <v>11310.796645379998</v>
      </c>
      <c r="K116" s="61">
        <f t="shared" si="12"/>
        <v>1393.7161512328798</v>
      </c>
      <c r="L116" s="79">
        <f t="shared" si="13"/>
        <v>371.65764032876712</v>
      </c>
      <c r="M116" s="115">
        <f>+M117</f>
        <v>325.12987546747615</v>
      </c>
      <c r="N116" s="60">
        <f t="shared" si="15"/>
        <v>334.88</v>
      </c>
      <c r="O116" s="70">
        <f t="shared" si="16"/>
        <v>0.90055058148008904</v>
      </c>
    </row>
    <row r="117" spans="2:15" ht="13.5" thickBot="1" x14ac:dyDescent="0.25">
      <c r="B117" s="80"/>
      <c r="C117" s="72" t="s">
        <v>275</v>
      </c>
      <c r="D117" s="83" t="s">
        <v>276</v>
      </c>
      <c r="E117" s="72" t="str">
        <f>+C117</f>
        <v>077</v>
      </c>
      <c r="F117" s="122">
        <v>371.8614</v>
      </c>
      <c r="G117" s="91">
        <f t="shared" si="19"/>
        <v>7917.5576517659993</v>
      </c>
      <c r="H117" s="91">
        <f t="shared" si="20"/>
        <v>1696.6194968069999</v>
      </c>
      <c r="I117" s="91">
        <f t="shared" si="20"/>
        <v>1696.6194968069999</v>
      </c>
      <c r="J117" s="91">
        <f t="shared" si="21"/>
        <v>11310.796645379998</v>
      </c>
      <c r="K117" s="91">
        <f t="shared" si="12"/>
        <v>1393.7161512328798</v>
      </c>
      <c r="L117" s="92">
        <f t="shared" si="13"/>
        <v>371.65764032876712</v>
      </c>
      <c r="M117" s="78">
        <v>325.12987546747615</v>
      </c>
      <c r="N117" s="60">
        <f t="shared" si="15"/>
        <v>334.88</v>
      </c>
      <c r="O117" s="70">
        <f t="shared" si="16"/>
        <v>0.90055058148008904</v>
      </c>
    </row>
    <row r="118" spans="2:15" ht="13.5" thickBot="1" x14ac:dyDescent="0.25">
      <c r="B118" s="272" t="s">
        <v>272</v>
      </c>
      <c r="C118" s="273"/>
      <c r="D118" s="274"/>
      <c r="E118" s="275"/>
      <c r="F118" s="276">
        <v>361.54919999999998</v>
      </c>
      <c r="G118" s="277">
        <f>+G119</f>
        <v>7697.9934861479987</v>
      </c>
      <c r="H118" s="278">
        <f>+H119</f>
        <v>1649.5700327459999</v>
      </c>
      <c r="I118" s="278">
        <f>+I119</f>
        <v>1649.5700327459999</v>
      </c>
      <c r="J118" s="279">
        <f>+J119</f>
        <v>10997.133551639999</v>
      </c>
      <c r="K118" s="280">
        <f t="shared" si="12"/>
        <v>1355.0665906849345</v>
      </c>
      <c r="L118" s="279">
        <f t="shared" si="13"/>
        <v>361.35109084931503</v>
      </c>
      <c r="M118" s="78"/>
      <c r="O118" s="70"/>
    </row>
    <row r="119" spans="2:15" ht="13.5" thickBot="1" x14ac:dyDescent="0.25">
      <c r="B119" s="71"/>
      <c r="C119" s="72" t="s">
        <v>278</v>
      </c>
      <c r="D119" s="77" t="s">
        <v>279</v>
      </c>
      <c r="E119" s="72" t="str">
        <f>+C119</f>
        <v>078</v>
      </c>
      <c r="F119" s="117">
        <v>361.54919999999998</v>
      </c>
      <c r="G119" s="118">
        <f t="shared" si="19"/>
        <v>7697.9934861479987</v>
      </c>
      <c r="H119" s="118">
        <f t="shared" si="20"/>
        <v>1649.5700327459999</v>
      </c>
      <c r="I119" s="118">
        <f t="shared" si="20"/>
        <v>1649.5700327459999</v>
      </c>
      <c r="J119" s="118">
        <f>+G119+H119+I119</f>
        <v>10997.133551639999</v>
      </c>
      <c r="K119" s="118">
        <f t="shared" si="12"/>
        <v>1355.0665906849345</v>
      </c>
      <c r="L119" s="125">
        <f t="shared" si="13"/>
        <v>361.35109084931503</v>
      </c>
      <c r="M119" s="115">
        <f>+M120</f>
        <v>309.31536001335684</v>
      </c>
      <c r="N119" s="60">
        <f t="shared" si="15"/>
        <v>318.58999999999997</v>
      </c>
      <c r="O119" s="70">
        <f t="shared" si="16"/>
        <v>0.88118021005163327</v>
      </c>
    </row>
    <row r="120" spans="2:15" ht="13.5" thickBot="1" x14ac:dyDescent="0.25">
      <c r="B120" s="272" t="s">
        <v>277</v>
      </c>
      <c r="C120" s="273"/>
      <c r="D120" s="274"/>
      <c r="E120" s="275"/>
      <c r="F120" s="276">
        <v>341.57760000000002</v>
      </c>
      <c r="G120" s="277">
        <f>+G121</f>
        <v>7272.7643701440002</v>
      </c>
      <c r="H120" s="278">
        <f>+H121</f>
        <v>1558.449507888</v>
      </c>
      <c r="I120" s="278">
        <f>+I121</f>
        <v>1558.449507888</v>
      </c>
      <c r="J120" s="279">
        <f>+J121</f>
        <v>10389.663385920001</v>
      </c>
      <c r="K120" s="280">
        <f t="shared" si="12"/>
        <v>1280.214128219181</v>
      </c>
      <c r="L120" s="279">
        <f t="shared" si="13"/>
        <v>341.39043419178086</v>
      </c>
      <c r="M120" s="78">
        <v>309.31536001335684</v>
      </c>
      <c r="N120" s="60">
        <f t="shared" si="15"/>
        <v>318.58999999999997</v>
      </c>
      <c r="O120" s="70">
        <f t="shared" si="16"/>
        <v>0.93270167598812093</v>
      </c>
    </row>
    <row r="121" spans="2:15" ht="13.5" thickBot="1" x14ac:dyDescent="0.25">
      <c r="B121" s="80"/>
      <c r="C121" s="72" t="s">
        <v>281</v>
      </c>
      <c r="D121" s="77" t="s">
        <v>282</v>
      </c>
      <c r="E121" s="72" t="str">
        <f>+C121</f>
        <v>142</v>
      </c>
      <c r="F121" s="90">
        <v>341.57760000000002</v>
      </c>
      <c r="G121" s="91">
        <f t="shared" si="19"/>
        <v>7272.7643701440002</v>
      </c>
      <c r="H121" s="91">
        <f t="shared" si="20"/>
        <v>1558.449507888</v>
      </c>
      <c r="I121" s="91">
        <f t="shared" si="20"/>
        <v>1558.449507888</v>
      </c>
      <c r="J121" s="91">
        <f>+G121+H121+I121</f>
        <v>10389.663385920001</v>
      </c>
      <c r="K121" s="91">
        <f t="shared" si="12"/>
        <v>1280.214128219181</v>
      </c>
      <c r="L121" s="92">
        <f t="shared" si="13"/>
        <v>341.39043419178086</v>
      </c>
      <c r="M121" s="78">
        <v>309.31536001335684</v>
      </c>
      <c r="N121" s="60">
        <f t="shared" si="15"/>
        <v>318.58999999999997</v>
      </c>
      <c r="O121" s="70">
        <f t="shared" si="16"/>
        <v>0.93270167598812093</v>
      </c>
    </row>
    <row r="122" spans="2:15" ht="13.5" thickBot="1" x14ac:dyDescent="0.25">
      <c r="B122" s="272" t="s">
        <v>280</v>
      </c>
      <c r="C122" s="273"/>
      <c r="D122" s="274"/>
      <c r="E122" s="275"/>
      <c r="F122" s="276">
        <v>324.96179999999998</v>
      </c>
      <c r="G122" s="277">
        <f>+G123</f>
        <v>6918.9859074419992</v>
      </c>
      <c r="H122" s="278">
        <f>+H123</f>
        <v>1482.6398373089996</v>
      </c>
      <c r="I122" s="278">
        <f>+I123</f>
        <v>1482.6398373089996</v>
      </c>
      <c r="J122" s="279">
        <f>+J123</f>
        <v>9884.2655820599994</v>
      </c>
      <c r="K122" s="280">
        <f t="shared" si="12"/>
        <v>1217.9390202739753</v>
      </c>
      <c r="L122" s="279">
        <f t="shared" si="13"/>
        <v>324.783738739726</v>
      </c>
      <c r="M122" s="78">
        <v>309.31536001335684</v>
      </c>
      <c r="N122" s="60">
        <f t="shared" si="15"/>
        <v>318.58999999999997</v>
      </c>
      <c r="O122" s="70">
        <f t="shared" si="16"/>
        <v>0.98039215686274506</v>
      </c>
    </row>
    <row r="123" spans="2:15" x14ac:dyDescent="0.2">
      <c r="B123" s="71"/>
      <c r="C123" s="72" t="s">
        <v>284</v>
      </c>
      <c r="D123" s="77" t="s">
        <v>285</v>
      </c>
      <c r="E123" s="72" t="str">
        <f t="shared" ref="E123:E127" si="22">+C123</f>
        <v>080</v>
      </c>
      <c r="F123" s="119">
        <v>324.96179999999998</v>
      </c>
      <c r="G123" s="120">
        <f t="shared" si="19"/>
        <v>6918.9859074419992</v>
      </c>
      <c r="H123" s="120">
        <f t="shared" si="20"/>
        <v>1482.6398373089996</v>
      </c>
      <c r="I123" s="120">
        <f t="shared" si="20"/>
        <v>1482.6398373089996</v>
      </c>
      <c r="J123" s="120">
        <f t="shared" si="21"/>
        <v>9884.2655820599994</v>
      </c>
      <c r="K123" s="120">
        <f t="shared" si="12"/>
        <v>1217.9390202739753</v>
      </c>
      <c r="L123" s="126">
        <f t="shared" si="13"/>
        <v>324.783738739726</v>
      </c>
      <c r="M123" s="78">
        <v>309.31536001335684</v>
      </c>
      <c r="N123" s="60">
        <f t="shared" si="15"/>
        <v>318.58999999999997</v>
      </c>
      <c r="O123" s="70">
        <f t="shared" si="16"/>
        <v>0.98039215686274506</v>
      </c>
    </row>
    <row r="124" spans="2:15" x14ac:dyDescent="0.2">
      <c r="B124" s="80"/>
      <c r="C124" s="72" t="s">
        <v>286</v>
      </c>
      <c r="D124" s="77" t="s">
        <v>287</v>
      </c>
      <c r="E124" s="72" t="str">
        <f t="shared" si="22"/>
        <v>082</v>
      </c>
      <c r="F124" s="78">
        <v>324.96179999999998</v>
      </c>
      <c r="G124" s="61">
        <f t="shared" si="19"/>
        <v>6918.9859074419992</v>
      </c>
      <c r="H124" s="61">
        <f t="shared" si="20"/>
        <v>1482.6398373089996</v>
      </c>
      <c r="I124" s="61">
        <f t="shared" si="20"/>
        <v>1482.6398373089996</v>
      </c>
      <c r="J124" s="61">
        <f t="shared" si="21"/>
        <v>9884.2655820599994</v>
      </c>
      <c r="K124" s="61">
        <f t="shared" si="12"/>
        <v>1217.9390202739753</v>
      </c>
      <c r="L124" s="79">
        <f t="shared" si="13"/>
        <v>324.783738739726</v>
      </c>
      <c r="M124" s="84">
        <v>309.31536001335684</v>
      </c>
      <c r="N124" s="60">
        <f t="shared" si="15"/>
        <v>318.58999999999997</v>
      </c>
      <c r="O124" s="70">
        <f t="shared" si="16"/>
        <v>0.98039215686274506</v>
      </c>
    </row>
    <row r="125" spans="2:15" ht="13.5" thickBot="1" x14ac:dyDescent="0.25">
      <c r="B125" s="71"/>
      <c r="C125" s="72" t="s">
        <v>288</v>
      </c>
      <c r="D125" s="77" t="s">
        <v>289</v>
      </c>
      <c r="E125" s="72" t="str">
        <f t="shared" si="22"/>
        <v>083</v>
      </c>
      <c r="F125" s="78">
        <v>324.96179999999998</v>
      </c>
      <c r="G125" s="61">
        <f t="shared" si="19"/>
        <v>6918.9859074419992</v>
      </c>
      <c r="H125" s="61">
        <f t="shared" si="20"/>
        <v>1482.6398373089996</v>
      </c>
      <c r="I125" s="61">
        <f t="shared" si="20"/>
        <v>1482.6398373089996</v>
      </c>
      <c r="J125" s="61">
        <f t="shared" si="21"/>
        <v>9884.2655820599994</v>
      </c>
      <c r="K125" s="61">
        <f t="shared" si="12"/>
        <v>1217.9390202739753</v>
      </c>
      <c r="L125" s="79">
        <f t="shared" si="13"/>
        <v>324.783738739726</v>
      </c>
      <c r="M125" s="78">
        <v>309.31536001335684</v>
      </c>
      <c r="N125" s="60">
        <f t="shared" si="15"/>
        <v>318.58999999999997</v>
      </c>
      <c r="O125" s="70">
        <f t="shared" si="16"/>
        <v>0.98039215686274506</v>
      </c>
    </row>
    <row r="126" spans="2:15" ht="13.5" thickBot="1" x14ac:dyDescent="0.25">
      <c r="B126" s="80"/>
      <c r="C126" s="72" t="s">
        <v>290</v>
      </c>
      <c r="D126" s="83" t="s">
        <v>291</v>
      </c>
      <c r="E126" s="72" t="str">
        <f t="shared" si="22"/>
        <v>084</v>
      </c>
      <c r="F126" s="84">
        <v>324.96179999999998</v>
      </c>
      <c r="G126" s="61">
        <f t="shared" si="19"/>
        <v>6918.9859074419992</v>
      </c>
      <c r="H126" s="61">
        <f t="shared" si="20"/>
        <v>1482.6398373089996</v>
      </c>
      <c r="I126" s="61">
        <f t="shared" si="20"/>
        <v>1482.6398373089996</v>
      </c>
      <c r="J126" s="61">
        <f t="shared" si="21"/>
        <v>9884.2655820599994</v>
      </c>
      <c r="K126" s="61">
        <f t="shared" si="12"/>
        <v>1217.9390202739753</v>
      </c>
      <c r="L126" s="79">
        <f t="shared" si="13"/>
        <v>324.783738739726</v>
      </c>
      <c r="M126" s="115">
        <f>+M127</f>
        <v>298.42308060364797</v>
      </c>
      <c r="N126" s="60">
        <f t="shared" si="15"/>
        <v>307.38</v>
      </c>
      <c r="O126" s="70">
        <f t="shared" si="16"/>
        <v>0.94589579452107908</v>
      </c>
    </row>
    <row r="127" spans="2:15" ht="13.5" thickBot="1" x14ac:dyDescent="0.25">
      <c r="B127" s="80"/>
      <c r="C127" s="72" t="s">
        <v>292</v>
      </c>
      <c r="D127" s="77" t="s">
        <v>293</v>
      </c>
      <c r="E127" s="72" t="str">
        <f t="shared" si="22"/>
        <v>085</v>
      </c>
      <c r="F127" s="90">
        <v>324.96179999999998</v>
      </c>
      <c r="G127" s="91">
        <f t="shared" si="19"/>
        <v>6918.9859074419992</v>
      </c>
      <c r="H127" s="91">
        <f t="shared" si="20"/>
        <v>1482.6398373089996</v>
      </c>
      <c r="I127" s="91">
        <f t="shared" si="20"/>
        <v>1482.6398373089996</v>
      </c>
      <c r="J127" s="91">
        <f t="shared" si="21"/>
        <v>9884.2655820599994</v>
      </c>
      <c r="K127" s="91">
        <f t="shared" si="12"/>
        <v>1217.9390202739753</v>
      </c>
      <c r="L127" s="92">
        <f t="shared" si="13"/>
        <v>324.783738739726</v>
      </c>
      <c r="M127" s="78">
        <v>298.42308060364797</v>
      </c>
      <c r="N127" s="60">
        <f t="shared" si="15"/>
        <v>307.38</v>
      </c>
      <c r="O127" s="70">
        <f t="shared" si="16"/>
        <v>0.94589579452107908</v>
      </c>
    </row>
    <row r="128" spans="2:15" ht="13.5" thickBot="1" x14ac:dyDescent="0.25">
      <c r="B128" s="272" t="s">
        <v>283</v>
      </c>
      <c r="C128" s="273"/>
      <c r="D128" s="274"/>
      <c r="E128" s="275"/>
      <c r="F128" s="276">
        <v>313.52760000000001</v>
      </c>
      <c r="G128" s="277">
        <f>+G129</f>
        <v>6675.5324656439989</v>
      </c>
      <c r="H128" s="278">
        <f>+H129</f>
        <v>1430.4712426379999</v>
      </c>
      <c r="I128" s="278">
        <f>+I129</f>
        <v>1430.4712426379999</v>
      </c>
      <c r="J128" s="279">
        <f>+J129</f>
        <v>9536.4749509199992</v>
      </c>
      <c r="K128" s="280">
        <f t="shared" si="12"/>
        <v>1175.0842652054821</v>
      </c>
      <c r="L128" s="279">
        <f t="shared" si="13"/>
        <v>313.35580405479453</v>
      </c>
      <c r="M128" s="84">
        <v>298.42308060364792</v>
      </c>
      <c r="N128" s="60">
        <f t="shared" si="15"/>
        <v>307.38</v>
      </c>
      <c r="O128" s="70">
        <f t="shared" si="16"/>
        <v>0.98039215686274506</v>
      </c>
    </row>
    <row r="129" spans="2:15" ht="13.5" thickBot="1" x14ac:dyDescent="0.25">
      <c r="B129" s="71"/>
      <c r="C129" s="72" t="s">
        <v>295</v>
      </c>
      <c r="D129" s="77" t="s">
        <v>296</v>
      </c>
      <c r="E129" s="72" t="str">
        <f>+C129</f>
        <v>086</v>
      </c>
      <c r="F129" s="119">
        <v>313.52760000000001</v>
      </c>
      <c r="G129" s="120">
        <f t="shared" si="19"/>
        <v>6675.5324656439989</v>
      </c>
      <c r="H129" s="120">
        <f t="shared" si="20"/>
        <v>1430.4712426379999</v>
      </c>
      <c r="I129" s="120">
        <f t="shared" si="20"/>
        <v>1430.4712426379999</v>
      </c>
      <c r="J129" s="120">
        <f t="shared" si="21"/>
        <v>9536.4749509199992</v>
      </c>
      <c r="K129" s="120">
        <f t="shared" si="12"/>
        <v>1175.0842652054821</v>
      </c>
      <c r="L129" s="126">
        <f t="shared" si="13"/>
        <v>313.35580405479453</v>
      </c>
      <c r="M129" s="84">
        <v>298.42308060364792</v>
      </c>
      <c r="N129" s="60">
        <f t="shared" si="15"/>
        <v>307.38</v>
      </c>
      <c r="O129" s="70">
        <f t="shared" si="16"/>
        <v>0.98039215686274506</v>
      </c>
    </row>
    <row r="130" spans="2:15" ht="13.5" thickBot="1" x14ac:dyDescent="0.25">
      <c r="B130" s="80"/>
      <c r="C130" s="72" t="s">
        <v>491</v>
      </c>
      <c r="D130" s="83" t="s">
        <v>492</v>
      </c>
      <c r="E130" s="72" t="str">
        <f>+C130</f>
        <v>157</v>
      </c>
      <c r="F130" s="84">
        <v>313.52760000000001</v>
      </c>
      <c r="G130" s="61">
        <f t="shared" si="19"/>
        <v>6675.5324656439989</v>
      </c>
      <c r="H130" s="61">
        <f t="shared" si="20"/>
        <v>1430.4712426379999</v>
      </c>
      <c r="I130" s="61">
        <f t="shared" si="20"/>
        <v>1430.4712426379999</v>
      </c>
      <c r="J130" s="61">
        <f>+G130+H130+I130</f>
        <v>9536.4749509199992</v>
      </c>
      <c r="K130" s="61">
        <f t="shared" si="12"/>
        <v>1175.0842652054821</v>
      </c>
      <c r="L130" s="79">
        <f t="shared" si="13"/>
        <v>313.35580405479453</v>
      </c>
      <c r="M130" s="115">
        <f>+M131</f>
        <v>294.55168521891846</v>
      </c>
      <c r="N130" s="60">
        <f t="shared" si="15"/>
        <v>303.39</v>
      </c>
      <c r="O130" s="70">
        <f t="shared" si="16"/>
        <v>0.96766600452400353</v>
      </c>
    </row>
    <row r="131" spans="2:15" ht="13.5" thickBot="1" x14ac:dyDescent="0.25">
      <c r="B131" s="80"/>
      <c r="C131" s="72" t="s">
        <v>297</v>
      </c>
      <c r="D131" s="83" t="s">
        <v>298</v>
      </c>
      <c r="E131" s="72" t="str">
        <f>+C131</f>
        <v>088</v>
      </c>
      <c r="F131" s="122">
        <v>313.52760000000001</v>
      </c>
      <c r="G131" s="91">
        <f t="shared" si="19"/>
        <v>6675.5324656439989</v>
      </c>
      <c r="H131" s="91">
        <f t="shared" si="20"/>
        <v>1430.4712426379999</v>
      </c>
      <c r="I131" s="91">
        <f t="shared" si="20"/>
        <v>1430.4712426379999</v>
      </c>
      <c r="J131" s="91">
        <f t="shared" si="21"/>
        <v>9536.4749509199992</v>
      </c>
      <c r="K131" s="91">
        <f t="shared" si="12"/>
        <v>1175.0842652054821</v>
      </c>
      <c r="L131" s="92">
        <f t="shared" si="13"/>
        <v>313.35580405479453</v>
      </c>
      <c r="M131" s="84">
        <v>294.55168521891846</v>
      </c>
      <c r="N131" s="60">
        <f t="shared" si="15"/>
        <v>303.39</v>
      </c>
      <c r="O131" s="70">
        <f t="shared" si="16"/>
        <v>0.96766600452400353</v>
      </c>
    </row>
    <row r="132" spans="2:15" ht="13.5" thickBot="1" x14ac:dyDescent="0.25">
      <c r="B132" s="272" t="s">
        <v>294</v>
      </c>
      <c r="C132" s="273"/>
      <c r="D132" s="274"/>
      <c r="E132" s="275"/>
      <c r="F132" s="276">
        <v>309.45779999999996</v>
      </c>
      <c r="G132" s="277">
        <f>+G133</f>
        <v>6588.879545681998</v>
      </c>
      <c r="H132" s="278">
        <f>+H133</f>
        <v>1411.9027597889997</v>
      </c>
      <c r="I132" s="278">
        <f>+I133</f>
        <v>1411.9027597889997</v>
      </c>
      <c r="J132" s="279">
        <f>+J133</f>
        <v>9412.6850652599969</v>
      </c>
      <c r="K132" s="280">
        <f t="shared" si="12"/>
        <v>1159.8308778082217</v>
      </c>
      <c r="L132" s="279">
        <f t="shared" si="13"/>
        <v>309.28823408219176</v>
      </c>
      <c r="M132" s="115">
        <f>+M133</f>
        <v>285.98675879854079</v>
      </c>
      <c r="N132" s="60">
        <f t="shared" si="15"/>
        <v>294.57</v>
      </c>
      <c r="O132" s="70">
        <f t="shared" si="16"/>
        <v>0.95189069398153814</v>
      </c>
    </row>
    <row r="133" spans="2:15" ht="13.5" thickBot="1" x14ac:dyDescent="0.25">
      <c r="B133" s="80"/>
      <c r="C133" s="72" t="s">
        <v>300</v>
      </c>
      <c r="D133" s="83" t="s">
        <v>301</v>
      </c>
      <c r="E133" s="72" t="str">
        <f>+C133</f>
        <v>089</v>
      </c>
      <c r="F133" s="123">
        <v>309.45779999999996</v>
      </c>
      <c r="G133" s="118">
        <f t="shared" si="19"/>
        <v>6588.879545681998</v>
      </c>
      <c r="H133" s="118">
        <f t="shared" si="20"/>
        <v>1411.9027597889997</v>
      </c>
      <c r="I133" s="118">
        <f t="shared" si="20"/>
        <v>1411.9027597889997</v>
      </c>
      <c r="J133" s="118">
        <f t="shared" si="21"/>
        <v>9412.6850652599969</v>
      </c>
      <c r="K133" s="118">
        <f t="shared" si="12"/>
        <v>1159.8308778082217</v>
      </c>
      <c r="L133" s="125">
        <f t="shared" si="13"/>
        <v>309.28823408219176</v>
      </c>
      <c r="M133" s="78">
        <v>285.98675879854079</v>
      </c>
      <c r="N133" s="60">
        <f t="shared" si="15"/>
        <v>294.57</v>
      </c>
      <c r="O133" s="70">
        <f t="shared" si="16"/>
        <v>0.95189069398153814</v>
      </c>
    </row>
    <row r="134" spans="2:15" ht="13.5" thickBot="1" x14ac:dyDescent="0.25">
      <c r="B134" s="272" t="s">
        <v>299</v>
      </c>
      <c r="C134" s="273"/>
      <c r="D134" s="274"/>
      <c r="E134" s="275"/>
      <c r="F134" s="276">
        <v>300.46140000000003</v>
      </c>
      <c r="G134" s="277">
        <f>+G135</f>
        <v>6397.3309857659997</v>
      </c>
      <c r="H134" s="278">
        <f>+H135</f>
        <v>1370.8566398070002</v>
      </c>
      <c r="I134" s="278">
        <f>+I135</f>
        <v>1370.8566398070002</v>
      </c>
      <c r="J134" s="279">
        <f>+J135</f>
        <v>9139.0442653800001</v>
      </c>
      <c r="K134" s="280">
        <f t="shared" si="12"/>
        <v>1126.1128635616465</v>
      </c>
      <c r="L134" s="279">
        <f t="shared" si="13"/>
        <v>300.2967636164384</v>
      </c>
      <c r="M134" s="78">
        <v>285.98675879854079</v>
      </c>
      <c r="N134" s="60">
        <f t="shared" si="15"/>
        <v>294.57</v>
      </c>
      <c r="O134" s="70">
        <f t="shared" si="16"/>
        <v>0.98039215686274495</v>
      </c>
    </row>
    <row r="135" spans="2:15" ht="13.5" thickBot="1" x14ac:dyDescent="0.25">
      <c r="B135" s="71"/>
      <c r="C135" s="72" t="s">
        <v>303</v>
      </c>
      <c r="D135" s="77" t="s">
        <v>304</v>
      </c>
      <c r="E135" s="72" t="str">
        <f>+C135</f>
        <v>091</v>
      </c>
      <c r="F135" s="78">
        <v>300.46140000000003</v>
      </c>
      <c r="G135" s="61">
        <f t="shared" si="19"/>
        <v>6397.3309857659997</v>
      </c>
      <c r="H135" s="61">
        <f t="shared" si="20"/>
        <v>1370.8566398070002</v>
      </c>
      <c r="I135" s="61">
        <f t="shared" si="20"/>
        <v>1370.8566398070002</v>
      </c>
      <c r="J135" s="61">
        <f t="shared" si="21"/>
        <v>9139.0442653800001</v>
      </c>
      <c r="K135" s="61">
        <f t="shared" si="12"/>
        <v>1126.1128635616465</v>
      </c>
      <c r="L135" s="79">
        <f t="shared" si="13"/>
        <v>300.2967636164384</v>
      </c>
      <c r="M135" s="84">
        <v>285.98675879854079</v>
      </c>
      <c r="N135" s="60">
        <f t="shared" si="15"/>
        <v>294.57</v>
      </c>
      <c r="O135" s="70">
        <f t="shared" si="16"/>
        <v>0.98039215686274495</v>
      </c>
    </row>
    <row r="136" spans="2:15" ht="13.5" thickBot="1" x14ac:dyDescent="0.25">
      <c r="B136" s="80"/>
      <c r="C136" s="72" t="s">
        <v>305</v>
      </c>
      <c r="D136" s="83" t="s">
        <v>306</v>
      </c>
      <c r="E136" s="72" t="str">
        <f>+C136</f>
        <v>092</v>
      </c>
      <c r="F136" s="122">
        <v>300.46140000000003</v>
      </c>
      <c r="G136" s="91">
        <f t="shared" si="19"/>
        <v>6397.3309857659997</v>
      </c>
      <c r="H136" s="91">
        <f t="shared" si="20"/>
        <v>1370.8566398070002</v>
      </c>
      <c r="I136" s="91">
        <f t="shared" si="20"/>
        <v>1370.8566398070002</v>
      </c>
      <c r="J136" s="91">
        <f t="shared" si="21"/>
        <v>9139.0442653800001</v>
      </c>
      <c r="K136" s="91">
        <f t="shared" si="12"/>
        <v>1126.1128635616465</v>
      </c>
      <c r="L136" s="92">
        <f t="shared" si="13"/>
        <v>300.2967636164384</v>
      </c>
      <c r="M136" s="115">
        <f>+M137</f>
        <v>272.706752109143</v>
      </c>
      <c r="N136" s="60">
        <f t="shared" si="15"/>
        <v>280.89</v>
      </c>
      <c r="O136" s="70">
        <f t="shared" si="16"/>
        <v>0.93486218196413906</v>
      </c>
    </row>
    <row r="137" spans="2:15" ht="13.5" thickBot="1" x14ac:dyDescent="0.25">
      <c r="B137" s="272" t="s">
        <v>302</v>
      </c>
      <c r="C137" s="273"/>
      <c r="D137" s="274"/>
      <c r="E137" s="275"/>
      <c r="F137" s="276">
        <v>286.50779999999997</v>
      </c>
      <c r="G137" s="277">
        <f>+G138</f>
        <v>6100.2352601819994</v>
      </c>
      <c r="H137" s="278">
        <f>+H138</f>
        <v>1307.1932700389998</v>
      </c>
      <c r="I137" s="278">
        <f>+I138</f>
        <v>1307.1932700389998</v>
      </c>
      <c r="J137" s="279">
        <f>+J138</f>
        <v>8714.6218002599999</v>
      </c>
      <c r="K137" s="280">
        <f t="shared" si="12"/>
        <v>1073.8155353424681</v>
      </c>
      <c r="L137" s="279">
        <f t="shared" si="13"/>
        <v>286.35080942465754</v>
      </c>
      <c r="M137" s="78">
        <v>272.706752109143</v>
      </c>
      <c r="N137" s="60">
        <f t="shared" si="15"/>
        <v>280.89</v>
      </c>
      <c r="O137" s="70">
        <f t="shared" si="16"/>
        <v>0.98039215686274517</v>
      </c>
    </row>
    <row r="138" spans="2:15" ht="13.5" thickBot="1" x14ac:dyDescent="0.25">
      <c r="B138" s="80"/>
      <c r="C138" s="72" t="s">
        <v>308</v>
      </c>
      <c r="D138" s="77" t="s">
        <v>309</v>
      </c>
      <c r="E138" s="72" t="str">
        <f>+C138</f>
        <v>093</v>
      </c>
      <c r="F138" s="119">
        <v>286.50779999999997</v>
      </c>
      <c r="G138" s="120">
        <f t="shared" si="19"/>
        <v>6100.2352601819994</v>
      </c>
      <c r="H138" s="120">
        <f t="shared" si="20"/>
        <v>1307.1932700389998</v>
      </c>
      <c r="I138" s="120">
        <f t="shared" si="20"/>
        <v>1307.1932700389998</v>
      </c>
      <c r="J138" s="120">
        <f t="shared" si="21"/>
        <v>8714.6218002599999</v>
      </c>
      <c r="K138" s="120">
        <f t="shared" si="12"/>
        <v>1073.8155353424681</v>
      </c>
      <c r="L138" s="126">
        <f t="shared" si="13"/>
        <v>286.35080942465754</v>
      </c>
      <c r="M138" s="78">
        <v>272.706752109143</v>
      </c>
      <c r="N138" s="60">
        <f t="shared" si="15"/>
        <v>280.89</v>
      </c>
      <c r="O138" s="70">
        <f t="shared" si="16"/>
        <v>0.98039215686274517</v>
      </c>
    </row>
    <row r="139" spans="2:15" ht="13.5" thickBot="1" x14ac:dyDescent="0.25">
      <c r="B139" s="71"/>
      <c r="C139" s="72" t="s">
        <v>310</v>
      </c>
      <c r="D139" s="77" t="s">
        <v>311</v>
      </c>
      <c r="E139" s="72" t="str">
        <f>+C139</f>
        <v>094</v>
      </c>
      <c r="F139" s="90">
        <v>286.50779999999997</v>
      </c>
      <c r="G139" s="91">
        <f t="shared" si="19"/>
        <v>6100.2352601819994</v>
      </c>
      <c r="H139" s="91">
        <f t="shared" ref="H139:I145" si="23">+($F139*0.15)*30.4167</f>
        <v>1307.1932700389998</v>
      </c>
      <c r="I139" s="91">
        <f t="shared" si="23"/>
        <v>1307.1932700389998</v>
      </c>
      <c r="J139" s="91">
        <f t="shared" si="21"/>
        <v>8714.6218002599999</v>
      </c>
      <c r="K139" s="91">
        <f t="shared" si="12"/>
        <v>1073.8155353424681</v>
      </c>
      <c r="L139" s="92">
        <f t="shared" si="13"/>
        <v>286.35080942465754</v>
      </c>
      <c r="M139" s="115">
        <f>+M140</f>
        <v>266.59452818718711</v>
      </c>
      <c r="N139" s="60">
        <f t="shared" si="15"/>
        <v>274.58999999999997</v>
      </c>
      <c r="O139" s="70">
        <f t="shared" si="16"/>
        <v>0.95840322671843492</v>
      </c>
    </row>
    <row r="140" spans="2:15" ht="13.5" thickBot="1" x14ac:dyDescent="0.25">
      <c r="B140" s="272" t="s">
        <v>307</v>
      </c>
      <c r="C140" s="273"/>
      <c r="D140" s="274"/>
      <c r="E140" s="275"/>
      <c r="F140" s="276">
        <v>280.08179999999999</v>
      </c>
      <c r="G140" s="277">
        <f>+G141</f>
        <v>5963.4148602419991</v>
      </c>
      <c r="H140" s="278">
        <f>+H141</f>
        <v>1277.8746129089998</v>
      </c>
      <c r="I140" s="278">
        <f>+I141</f>
        <v>1277.8746129089998</v>
      </c>
      <c r="J140" s="279">
        <f>+J141</f>
        <v>8519.1640860599982</v>
      </c>
      <c r="K140" s="280">
        <f t="shared" si="12"/>
        <v>1049.7312394520573</v>
      </c>
      <c r="L140" s="279">
        <f t="shared" si="13"/>
        <v>279.92833052054795</v>
      </c>
      <c r="M140" s="78">
        <v>266.59452818718711</v>
      </c>
      <c r="N140" s="60">
        <f t="shared" si="15"/>
        <v>274.58999999999997</v>
      </c>
      <c r="O140" s="70">
        <f t="shared" si="16"/>
        <v>0.98039215686274506</v>
      </c>
    </row>
    <row r="141" spans="2:15" ht="13.5" thickBot="1" x14ac:dyDescent="0.25">
      <c r="B141" s="80"/>
      <c r="C141" s="72" t="s">
        <v>313</v>
      </c>
      <c r="D141" s="81" t="s">
        <v>314</v>
      </c>
      <c r="E141" s="72" t="str">
        <f>+C141</f>
        <v>095</v>
      </c>
      <c r="F141" s="119">
        <v>280.08179999999999</v>
      </c>
      <c r="G141" s="120">
        <f t="shared" si="19"/>
        <v>5963.4148602419991</v>
      </c>
      <c r="H141" s="120">
        <f t="shared" si="23"/>
        <v>1277.8746129089998</v>
      </c>
      <c r="I141" s="120">
        <f t="shared" si="23"/>
        <v>1277.8746129089998</v>
      </c>
      <c r="J141" s="120">
        <f t="shared" si="21"/>
        <v>8519.1640860599982</v>
      </c>
      <c r="K141" s="120">
        <f t="shared" si="12"/>
        <v>1049.7312394520573</v>
      </c>
      <c r="L141" s="126">
        <f t="shared" si="13"/>
        <v>279.92833052054795</v>
      </c>
      <c r="M141" s="78">
        <v>266.59452818718711</v>
      </c>
      <c r="N141" s="60">
        <f t="shared" si="15"/>
        <v>274.58999999999997</v>
      </c>
      <c r="O141" s="70">
        <f t="shared" si="16"/>
        <v>0.98039215686274506</v>
      </c>
    </row>
    <row r="142" spans="2:15" ht="13.5" thickBot="1" x14ac:dyDescent="0.25">
      <c r="B142" s="80"/>
      <c r="C142" s="72" t="s">
        <v>315</v>
      </c>
      <c r="D142" s="77" t="s">
        <v>316</v>
      </c>
      <c r="E142" s="72" t="str">
        <f>+C142</f>
        <v>096</v>
      </c>
      <c r="F142" s="90">
        <v>280.08179999999999</v>
      </c>
      <c r="G142" s="91">
        <f t="shared" si="19"/>
        <v>5963.4148602419991</v>
      </c>
      <c r="H142" s="91">
        <f t="shared" si="23"/>
        <v>1277.8746129089998</v>
      </c>
      <c r="I142" s="91">
        <f t="shared" si="23"/>
        <v>1277.8746129089998</v>
      </c>
      <c r="J142" s="91">
        <f t="shared" si="21"/>
        <v>8519.1640860599982</v>
      </c>
      <c r="K142" s="91">
        <f t="shared" ref="K142:K193" si="24">+((0.123287671232877)*30.4)*F142</f>
        <v>1049.7312394520573</v>
      </c>
      <c r="L142" s="92">
        <f t="shared" ref="L142:L193" si="25">+((F142*30*0.4)/365)*30.4</f>
        <v>279.92833052054795</v>
      </c>
      <c r="M142" s="115">
        <f>+M143</f>
        <v>256.41198569226236</v>
      </c>
      <c r="N142" s="60">
        <f t="shared" si="15"/>
        <v>264.10000000000002</v>
      </c>
      <c r="O142" s="70">
        <f t="shared" si="16"/>
        <v>0.9429388128753815</v>
      </c>
    </row>
    <row r="143" spans="2:15" ht="13.5" thickBot="1" x14ac:dyDescent="0.25">
      <c r="B143" s="272" t="s">
        <v>312</v>
      </c>
      <c r="C143" s="273"/>
      <c r="D143" s="274"/>
      <c r="E143" s="275"/>
      <c r="F143" s="276">
        <v>264.55740000000003</v>
      </c>
      <c r="G143" s="277">
        <f>+G144</f>
        <v>5632.8741480059998</v>
      </c>
      <c r="H143" s="278">
        <f>+H144</f>
        <v>1207.044460287</v>
      </c>
      <c r="I143" s="278">
        <f>+I144</f>
        <v>1207.044460287</v>
      </c>
      <c r="J143" s="279">
        <f>+J144</f>
        <v>8046.9630685800003</v>
      </c>
      <c r="K143" s="280">
        <f t="shared" si="24"/>
        <v>991.546638904112</v>
      </c>
      <c r="L143" s="279">
        <f t="shared" si="25"/>
        <v>264.41243704109593</v>
      </c>
      <c r="M143" s="78">
        <v>256.41198569226236</v>
      </c>
      <c r="N143" s="60">
        <f t="shared" ref="N143:N196" si="26">+ROUND((M143*1.03),2)</f>
        <v>264.10000000000002</v>
      </c>
      <c r="O143" s="70">
        <f t="shared" ref="O143:O196" si="27">+N143/F143</f>
        <v>0.99827107463257503</v>
      </c>
    </row>
    <row r="144" spans="2:15" ht="13.5" thickBot="1" x14ac:dyDescent="0.25">
      <c r="B144" s="80"/>
      <c r="C144" s="72" t="s">
        <v>493</v>
      </c>
      <c r="D144" s="81" t="s">
        <v>494</v>
      </c>
      <c r="E144" s="72" t="str">
        <f>+C144</f>
        <v>145</v>
      </c>
      <c r="F144" s="119">
        <v>264.55740000000003</v>
      </c>
      <c r="G144" s="120">
        <f t="shared" si="19"/>
        <v>5632.8741480059998</v>
      </c>
      <c r="H144" s="120">
        <f t="shared" si="23"/>
        <v>1207.044460287</v>
      </c>
      <c r="I144" s="120">
        <f t="shared" si="23"/>
        <v>1207.044460287</v>
      </c>
      <c r="J144" s="120">
        <f>+G144+H144+I144</f>
        <v>8046.9630685800003</v>
      </c>
      <c r="K144" s="120">
        <f t="shared" si="24"/>
        <v>991.546638904112</v>
      </c>
      <c r="L144" s="126">
        <f t="shared" si="25"/>
        <v>264.41243704109593</v>
      </c>
      <c r="M144" s="115">
        <f>+M145</f>
        <v>249.26150601031682</v>
      </c>
      <c r="N144" s="60">
        <f t="shared" si="26"/>
        <v>256.74</v>
      </c>
      <c r="O144" s="70">
        <f t="shared" si="27"/>
        <v>0.97045102499495373</v>
      </c>
    </row>
    <row r="145" spans="2:15" ht="13.5" thickBot="1" x14ac:dyDescent="0.25">
      <c r="B145" s="80"/>
      <c r="C145" s="72" t="s">
        <v>495</v>
      </c>
      <c r="D145" s="81" t="s">
        <v>496</v>
      </c>
      <c r="E145" s="72" t="str">
        <f>+C145</f>
        <v>146</v>
      </c>
      <c r="F145" s="90">
        <v>264.55740000000003</v>
      </c>
      <c r="G145" s="91">
        <f t="shared" si="19"/>
        <v>5632.8741480059998</v>
      </c>
      <c r="H145" s="91">
        <f t="shared" si="23"/>
        <v>1207.044460287</v>
      </c>
      <c r="I145" s="91">
        <f t="shared" si="23"/>
        <v>1207.044460287</v>
      </c>
      <c r="J145" s="91">
        <f>+G145+H145+I145</f>
        <v>8046.9630685800003</v>
      </c>
      <c r="K145" s="91">
        <f t="shared" si="24"/>
        <v>991.546638904112</v>
      </c>
      <c r="L145" s="92">
        <f t="shared" si="25"/>
        <v>264.41243704109593</v>
      </c>
      <c r="M145" s="78">
        <v>249.26150601031682</v>
      </c>
      <c r="N145" s="60">
        <f t="shared" si="26"/>
        <v>256.74</v>
      </c>
      <c r="O145" s="70">
        <f t="shared" si="27"/>
        <v>0.97045102499495373</v>
      </c>
    </row>
    <row r="146" spans="2:15" ht="13.5" thickBot="1" x14ac:dyDescent="0.25">
      <c r="B146" s="272" t="s">
        <v>317</v>
      </c>
      <c r="C146" s="273"/>
      <c r="D146" s="274"/>
      <c r="E146" s="275"/>
      <c r="F146" s="276">
        <v>261.87479999999999</v>
      </c>
      <c r="G146" s="277">
        <f>+G147</f>
        <v>5575.7570604119992</v>
      </c>
      <c r="H146" s="278">
        <f>+H147</f>
        <v>1194.805084374</v>
      </c>
      <c r="I146" s="278">
        <f>+I147</f>
        <v>1194.805084374</v>
      </c>
      <c r="J146" s="279">
        <f>+J147</f>
        <v>7965.3672291599996</v>
      </c>
      <c r="K146" s="280">
        <f t="shared" si="24"/>
        <v>981.49240109589266</v>
      </c>
      <c r="L146" s="279">
        <f t="shared" si="25"/>
        <v>261.7313069589041</v>
      </c>
      <c r="M146" s="78">
        <v>249.26150601031682</v>
      </c>
      <c r="N146" s="60">
        <f t="shared" si="26"/>
        <v>256.74</v>
      </c>
      <c r="O146" s="70">
        <f t="shared" si="27"/>
        <v>0.98039215686274517</v>
      </c>
    </row>
    <row r="147" spans="2:15" x14ac:dyDescent="0.2">
      <c r="B147" s="80"/>
      <c r="C147" s="72" t="s">
        <v>319</v>
      </c>
      <c r="D147" s="77" t="s">
        <v>320</v>
      </c>
      <c r="E147" s="72" t="str">
        <f t="shared" ref="E147:E161" si="28">+C147</f>
        <v>099</v>
      </c>
      <c r="F147" s="78">
        <v>261.87479999999999</v>
      </c>
      <c r="G147" s="61">
        <f t="shared" ref="G147:G161" si="29">+($F147*0.7)*30.4167</f>
        <v>5575.7570604119992</v>
      </c>
      <c r="H147" s="61">
        <f t="shared" ref="H147:I161" si="30">+($F147*0.15)*30.4167</f>
        <v>1194.805084374</v>
      </c>
      <c r="I147" s="61">
        <f t="shared" si="30"/>
        <v>1194.805084374</v>
      </c>
      <c r="J147" s="61">
        <f t="shared" ref="J147:J161" si="31">+G147+H147+I147</f>
        <v>7965.3672291599996</v>
      </c>
      <c r="K147" s="61">
        <f t="shared" si="24"/>
        <v>981.49240109589266</v>
      </c>
      <c r="L147" s="79">
        <f t="shared" si="25"/>
        <v>261.7313069589041</v>
      </c>
      <c r="M147" s="78">
        <v>249.26150601031682</v>
      </c>
      <c r="N147" s="60">
        <f t="shared" si="26"/>
        <v>256.74</v>
      </c>
      <c r="O147" s="70">
        <f t="shared" si="27"/>
        <v>0.98039215686274517</v>
      </c>
    </row>
    <row r="148" spans="2:15" x14ac:dyDescent="0.2">
      <c r="B148" s="71"/>
      <c r="C148" s="72" t="s">
        <v>321</v>
      </c>
      <c r="D148" s="77" t="s">
        <v>322</v>
      </c>
      <c r="E148" s="72" t="str">
        <f t="shared" si="28"/>
        <v>100</v>
      </c>
      <c r="F148" s="78">
        <v>261.87479999999999</v>
      </c>
      <c r="G148" s="61">
        <f t="shared" si="29"/>
        <v>5575.7570604119992</v>
      </c>
      <c r="H148" s="61">
        <f t="shared" si="30"/>
        <v>1194.805084374</v>
      </c>
      <c r="I148" s="61">
        <f t="shared" si="30"/>
        <v>1194.805084374</v>
      </c>
      <c r="J148" s="61">
        <f t="shared" si="31"/>
        <v>7965.3672291599996</v>
      </c>
      <c r="K148" s="61">
        <f t="shared" si="24"/>
        <v>981.49240109589266</v>
      </c>
      <c r="L148" s="79">
        <f t="shared" si="25"/>
        <v>261.7313069589041</v>
      </c>
      <c r="M148" s="84">
        <v>249.26150601031682</v>
      </c>
      <c r="N148" s="60">
        <f t="shared" si="26"/>
        <v>256.74</v>
      </c>
      <c r="O148" s="70">
        <f t="shared" si="27"/>
        <v>0.98039215686274517</v>
      </c>
    </row>
    <row r="149" spans="2:15" x14ac:dyDescent="0.2">
      <c r="B149" s="80"/>
      <c r="C149" s="72" t="s">
        <v>323</v>
      </c>
      <c r="D149" s="77" t="s">
        <v>324</v>
      </c>
      <c r="E149" s="72" t="str">
        <f t="shared" si="28"/>
        <v>101</v>
      </c>
      <c r="F149" s="78">
        <v>261.87479999999999</v>
      </c>
      <c r="G149" s="61">
        <f t="shared" si="29"/>
        <v>5575.7570604119992</v>
      </c>
      <c r="H149" s="61">
        <f t="shared" si="30"/>
        <v>1194.805084374</v>
      </c>
      <c r="I149" s="61">
        <f t="shared" si="30"/>
        <v>1194.805084374</v>
      </c>
      <c r="J149" s="61">
        <f t="shared" si="31"/>
        <v>7965.3672291599996</v>
      </c>
      <c r="K149" s="61">
        <f t="shared" si="24"/>
        <v>981.49240109589266</v>
      </c>
      <c r="L149" s="79">
        <f t="shared" si="25"/>
        <v>261.7313069589041</v>
      </c>
      <c r="M149" s="78">
        <v>249.26150601031682</v>
      </c>
      <c r="N149" s="60">
        <f t="shared" si="26"/>
        <v>256.74</v>
      </c>
      <c r="O149" s="70">
        <f t="shared" si="27"/>
        <v>0.98039215686274517</v>
      </c>
    </row>
    <row r="150" spans="2:15" x14ac:dyDescent="0.2">
      <c r="B150" s="71"/>
      <c r="C150" s="72" t="s">
        <v>325</v>
      </c>
      <c r="D150" s="77" t="s">
        <v>326</v>
      </c>
      <c r="E150" s="72" t="str">
        <f t="shared" si="28"/>
        <v>103</v>
      </c>
      <c r="F150" s="78">
        <v>261.87479999999999</v>
      </c>
      <c r="G150" s="61">
        <f t="shared" si="29"/>
        <v>5575.7570604119992</v>
      </c>
      <c r="H150" s="61">
        <f t="shared" si="30"/>
        <v>1194.805084374</v>
      </c>
      <c r="I150" s="61">
        <f t="shared" si="30"/>
        <v>1194.805084374</v>
      </c>
      <c r="J150" s="61">
        <f t="shared" si="31"/>
        <v>7965.3672291599996</v>
      </c>
      <c r="K150" s="61">
        <f t="shared" si="24"/>
        <v>981.49240109589266</v>
      </c>
      <c r="L150" s="79">
        <f t="shared" si="25"/>
        <v>261.7313069589041</v>
      </c>
      <c r="M150" s="78">
        <v>249.26150601031682</v>
      </c>
      <c r="N150" s="60">
        <f t="shared" si="26"/>
        <v>256.74</v>
      </c>
      <c r="O150" s="70">
        <f t="shared" si="27"/>
        <v>0.98039215686274517</v>
      </c>
    </row>
    <row r="151" spans="2:15" x14ac:dyDescent="0.2">
      <c r="B151" s="80"/>
      <c r="C151" s="72" t="s">
        <v>327</v>
      </c>
      <c r="D151" s="83" t="s">
        <v>328</v>
      </c>
      <c r="E151" s="72" t="str">
        <f t="shared" si="28"/>
        <v>104</v>
      </c>
      <c r="F151" s="84">
        <v>261.87479999999999</v>
      </c>
      <c r="G151" s="61">
        <f t="shared" si="29"/>
        <v>5575.7570604119992</v>
      </c>
      <c r="H151" s="61">
        <f t="shared" si="30"/>
        <v>1194.805084374</v>
      </c>
      <c r="I151" s="61">
        <f t="shared" si="30"/>
        <v>1194.805084374</v>
      </c>
      <c r="J151" s="61">
        <f t="shared" si="31"/>
        <v>7965.3672291599996</v>
      </c>
      <c r="K151" s="61">
        <f t="shared" si="24"/>
        <v>981.49240109589266</v>
      </c>
      <c r="L151" s="79">
        <f t="shared" si="25"/>
        <v>261.7313069589041</v>
      </c>
      <c r="M151" s="84">
        <v>249.26150601031682</v>
      </c>
      <c r="N151" s="60">
        <f t="shared" si="26"/>
        <v>256.74</v>
      </c>
      <c r="O151" s="70">
        <f t="shared" si="27"/>
        <v>0.98039215686274517</v>
      </c>
    </row>
    <row r="152" spans="2:15" x14ac:dyDescent="0.2">
      <c r="B152" s="80"/>
      <c r="C152" s="72" t="s">
        <v>329</v>
      </c>
      <c r="D152" s="77" t="s">
        <v>330</v>
      </c>
      <c r="E152" s="72" t="str">
        <f t="shared" si="28"/>
        <v>105</v>
      </c>
      <c r="F152" s="78">
        <v>261.87479999999999</v>
      </c>
      <c r="G152" s="61">
        <f t="shared" si="29"/>
        <v>5575.7570604119992</v>
      </c>
      <c r="H152" s="61">
        <f t="shared" si="30"/>
        <v>1194.805084374</v>
      </c>
      <c r="I152" s="61">
        <f t="shared" si="30"/>
        <v>1194.805084374</v>
      </c>
      <c r="J152" s="61">
        <f t="shared" si="31"/>
        <v>7965.3672291599996</v>
      </c>
      <c r="K152" s="61">
        <f t="shared" si="24"/>
        <v>981.49240109589266</v>
      </c>
      <c r="L152" s="79">
        <f t="shared" si="25"/>
        <v>261.7313069589041</v>
      </c>
      <c r="M152" s="84">
        <v>249.26150601031682</v>
      </c>
      <c r="N152" s="60">
        <f t="shared" si="26"/>
        <v>256.74</v>
      </c>
      <c r="O152" s="70">
        <f t="shared" si="27"/>
        <v>0.98039215686274517</v>
      </c>
    </row>
    <row r="153" spans="2:15" x14ac:dyDescent="0.2">
      <c r="B153" s="71"/>
      <c r="C153" s="72" t="s">
        <v>331</v>
      </c>
      <c r="D153" s="83" t="s">
        <v>332</v>
      </c>
      <c r="E153" s="72" t="str">
        <f t="shared" si="28"/>
        <v>106</v>
      </c>
      <c r="F153" s="84">
        <v>261.87479999999999</v>
      </c>
      <c r="G153" s="61">
        <f t="shared" si="29"/>
        <v>5575.7570604119992</v>
      </c>
      <c r="H153" s="61">
        <f t="shared" si="30"/>
        <v>1194.805084374</v>
      </c>
      <c r="I153" s="61">
        <f t="shared" si="30"/>
        <v>1194.805084374</v>
      </c>
      <c r="J153" s="61">
        <f t="shared" si="31"/>
        <v>7965.3672291599996</v>
      </c>
      <c r="K153" s="61">
        <f t="shared" si="24"/>
        <v>981.49240109589266</v>
      </c>
      <c r="L153" s="79">
        <f t="shared" si="25"/>
        <v>261.7313069589041</v>
      </c>
      <c r="M153" s="78">
        <v>249.26150601031682</v>
      </c>
      <c r="N153" s="60">
        <f t="shared" si="26"/>
        <v>256.74</v>
      </c>
      <c r="O153" s="70">
        <f t="shared" si="27"/>
        <v>0.98039215686274517</v>
      </c>
    </row>
    <row r="154" spans="2:15" x14ac:dyDescent="0.2">
      <c r="B154" s="80"/>
      <c r="C154" s="72" t="s">
        <v>333</v>
      </c>
      <c r="D154" s="83" t="s">
        <v>334</v>
      </c>
      <c r="E154" s="72" t="str">
        <f t="shared" si="28"/>
        <v>107</v>
      </c>
      <c r="F154" s="84">
        <v>261.87479999999999</v>
      </c>
      <c r="G154" s="61">
        <f t="shared" si="29"/>
        <v>5575.7570604119992</v>
      </c>
      <c r="H154" s="61">
        <f t="shared" si="30"/>
        <v>1194.805084374</v>
      </c>
      <c r="I154" s="61">
        <f t="shared" si="30"/>
        <v>1194.805084374</v>
      </c>
      <c r="J154" s="61">
        <f t="shared" si="31"/>
        <v>7965.3672291599996</v>
      </c>
      <c r="K154" s="61">
        <f t="shared" si="24"/>
        <v>981.49240109589266</v>
      </c>
      <c r="L154" s="79">
        <f t="shared" si="25"/>
        <v>261.7313069589041</v>
      </c>
      <c r="M154" s="78">
        <v>249.26150601031682</v>
      </c>
      <c r="N154" s="60">
        <f t="shared" si="26"/>
        <v>256.74</v>
      </c>
      <c r="O154" s="70">
        <f t="shared" si="27"/>
        <v>0.98039215686274517</v>
      </c>
    </row>
    <row r="155" spans="2:15" x14ac:dyDescent="0.2">
      <c r="B155" s="71"/>
      <c r="C155" s="72" t="s">
        <v>335</v>
      </c>
      <c r="D155" s="77" t="s">
        <v>336</v>
      </c>
      <c r="E155" s="72" t="str">
        <f t="shared" si="28"/>
        <v>108</v>
      </c>
      <c r="F155" s="78">
        <v>261.87479999999999</v>
      </c>
      <c r="G155" s="61">
        <f t="shared" si="29"/>
        <v>5575.7570604119992</v>
      </c>
      <c r="H155" s="61">
        <f t="shared" si="30"/>
        <v>1194.805084374</v>
      </c>
      <c r="I155" s="61">
        <f t="shared" si="30"/>
        <v>1194.805084374</v>
      </c>
      <c r="J155" s="61">
        <f t="shared" si="31"/>
        <v>7965.3672291599996</v>
      </c>
      <c r="K155" s="61">
        <f t="shared" si="24"/>
        <v>981.49240109589266</v>
      </c>
      <c r="L155" s="79">
        <f t="shared" si="25"/>
        <v>261.7313069589041</v>
      </c>
      <c r="M155" s="84">
        <v>249.26150601031682</v>
      </c>
      <c r="N155" s="60">
        <f t="shared" si="26"/>
        <v>256.74</v>
      </c>
      <c r="O155" s="70">
        <f t="shared" si="27"/>
        <v>0.98039215686274517</v>
      </c>
    </row>
    <row r="156" spans="2:15" x14ac:dyDescent="0.2">
      <c r="B156" s="71"/>
      <c r="C156" s="72" t="s">
        <v>497</v>
      </c>
      <c r="D156" s="77" t="s">
        <v>353</v>
      </c>
      <c r="E156" s="72" t="str">
        <f t="shared" si="28"/>
        <v>162</v>
      </c>
      <c r="F156" s="78">
        <v>261.87479999999999</v>
      </c>
      <c r="G156" s="61">
        <f t="shared" si="29"/>
        <v>5575.7570604119992</v>
      </c>
      <c r="H156" s="61">
        <f t="shared" si="30"/>
        <v>1194.805084374</v>
      </c>
      <c r="I156" s="61">
        <f t="shared" si="30"/>
        <v>1194.805084374</v>
      </c>
      <c r="J156" s="61">
        <f t="shared" si="31"/>
        <v>7965.3672291599996</v>
      </c>
      <c r="K156" s="61">
        <f t="shared" si="24"/>
        <v>981.49240109589266</v>
      </c>
      <c r="L156" s="79">
        <f t="shared" si="25"/>
        <v>261.7313069589041</v>
      </c>
      <c r="M156" s="78">
        <v>249.26150601031682</v>
      </c>
      <c r="N156" s="60">
        <f t="shared" si="26"/>
        <v>256.74</v>
      </c>
      <c r="O156" s="70">
        <f t="shared" si="27"/>
        <v>0.98039215686274517</v>
      </c>
    </row>
    <row r="157" spans="2:15" x14ac:dyDescent="0.2">
      <c r="B157" s="80"/>
      <c r="C157" s="72" t="s">
        <v>337</v>
      </c>
      <c r="D157" s="77" t="s">
        <v>338</v>
      </c>
      <c r="E157" s="72" t="str">
        <f t="shared" si="28"/>
        <v>109</v>
      </c>
      <c r="F157" s="78">
        <v>261.87479999999999</v>
      </c>
      <c r="G157" s="61">
        <f t="shared" si="29"/>
        <v>5575.7570604119992</v>
      </c>
      <c r="H157" s="61">
        <f t="shared" si="30"/>
        <v>1194.805084374</v>
      </c>
      <c r="I157" s="61">
        <f t="shared" si="30"/>
        <v>1194.805084374</v>
      </c>
      <c r="J157" s="61">
        <f t="shared" si="31"/>
        <v>7965.3672291599996</v>
      </c>
      <c r="K157" s="61">
        <f t="shared" si="24"/>
        <v>981.49240109589266</v>
      </c>
      <c r="L157" s="79">
        <f t="shared" si="25"/>
        <v>261.7313069589041</v>
      </c>
      <c r="M157" s="78">
        <v>249.26150601031682</v>
      </c>
      <c r="N157" s="60">
        <f t="shared" si="26"/>
        <v>256.74</v>
      </c>
      <c r="O157" s="70">
        <f t="shared" si="27"/>
        <v>0.98039215686274517</v>
      </c>
    </row>
    <row r="158" spans="2:15" x14ac:dyDescent="0.2">
      <c r="B158" s="80"/>
      <c r="C158" s="72" t="s">
        <v>339</v>
      </c>
      <c r="D158" s="77" t="s">
        <v>340</v>
      </c>
      <c r="E158" s="72" t="str">
        <f t="shared" si="28"/>
        <v>110</v>
      </c>
      <c r="F158" s="78">
        <v>261.87479999999999</v>
      </c>
      <c r="G158" s="61">
        <f t="shared" si="29"/>
        <v>5575.7570604119992</v>
      </c>
      <c r="H158" s="61">
        <f t="shared" si="30"/>
        <v>1194.805084374</v>
      </c>
      <c r="I158" s="61">
        <f t="shared" si="30"/>
        <v>1194.805084374</v>
      </c>
      <c r="J158" s="61">
        <f t="shared" si="31"/>
        <v>7965.3672291599996</v>
      </c>
      <c r="K158" s="61">
        <f t="shared" si="24"/>
        <v>981.49240109589266</v>
      </c>
      <c r="L158" s="79">
        <f t="shared" si="25"/>
        <v>261.7313069589041</v>
      </c>
      <c r="M158" s="78">
        <v>249.26150601031682</v>
      </c>
      <c r="N158" s="60">
        <f t="shared" si="26"/>
        <v>256.74</v>
      </c>
      <c r="O158" s="70">
        <f t="shared" si="27"/>
        <v>0.98039215686274517</v>
      </c>
    </row>
    <row r="159" spans="2:15" x14ac:dyDescent="0.2">
      <c r="B159" s="80"/>
      <c r="C159" s="72" t="s">
        <v>341</v>
      </c>
      <c r="D159" s="77" t="s">
        <v>342</v>
      </c>
      <c r="E159" s="72" t="str">
        <f t="shared" si="28"/>
        <v>112</v>
      </c>
      <c r="F159" s="78">
        <v>261.87479999999999</v>
      </c>
      <c r="G159" s="61">
        <f t="shared" si="29"/>
        <v>5575.7570604119992</v>
      </c>
      <c r="H159" s="61">
        <f t="shared" si="30"/>
        <v>1194.805084374</v>
      </c>
      <c r="I159" s="61">
        <f t="shared" si="30"/>
        <v>1194.805084374</v>
      </c>
      <c r="J159" s="61">
        <f t="shared" si="31"/>
        <v>7965.3672291599996</v>
      </c>
      <c r="K159" s="61">
        <f t="shared" si="24"/>
        <v>981.49240109589266</v>
      </c>
      <c r="L159" s="79">
        <f t="shared" si="25"/>
        <v>261.7313069589041</v>
      </c>
      <c r="M159" s="78">
        <v>249.26150601031682</v>
      </c>
      <c r="N159" s="60">
        <f t="shared" si="26"/>
        <v>256.74</v>
      </c>
      <c r="O159" s="70">
        <f t="shared" si="27"/>
        <v>0.98039215686274517</v>
      </c>
    </row>
    <row r="160" spans="2:15" x14ac:dyDescent="0.2">
      <c r="B160" s="80"/>
      <c r="C160" s="72" t="s">
        <v>343</v>
      </c>
      <c r="D160" s="83" t="s">
        <v>344</v>
      </c>
      <c r="E160" s="72" t="str">
        <f t="shared" si="28"/>
        <v>113</v>
      </c>
      <c r="F160" s="84">
        <v>261.87479999999999</v>
      </c>
      <c r="G160" s="61">
        <f t="shared" si="29"/>
        <v>5575.7570604119992</v>
      </c>
      <c r="H160" s="61">
        <f t="shared" si="30"/>
        <v>1194.805084374</v>
      </c>
      <c r="I160" s="61">
        <f t="shared" si="30"/>
        <v>1194.805084374</v>
      </c>
      <c r="J160" s="61">
        <f t="shared" si="31"/>
        <v>7965.3672291599996</v>
      </c>
      <c r="K160" s="61">
        <f t="shared" si="24"/>
        <v>981.49240109589266</v>
      </c>
      <c r="L160" s="79">
        <f t="shared" si="25"/>
        <v>261.7313069589041</v>
      </c>
      <c r="M160" s="78">
        <v>249.26150601031682</v>
      </c>
      <c r="N160" s="60">
        <f t="shared" si="26"/>
        <v>256.74</v>
      </c>
      <c r="O160" s="70">
        <f t="shared" si="27"/>
        <v>0.98039215686274517</v>
      </c>
    </row>
    <row r="161" spans="2:15" ht="13.5" thickBot="1" x14ac:dyDescent="0.25">
      <c r="B161" s="80"/>
      <c r="C161" s="72" t="s">
        <v>345</v>
      </c>
      <c r="D161" s="77" t="s">
        <v>346</v>
      </c>
      <c r="E161" s="72" t="str">
        <f t="shared" si="28"/>
        <v>117</v>
      </c>
      <c r="F161" s="90">
        <v>261.87479999999999</v>
      </c>
      <c r="G161" s="91">
        <f t="shared" si="29"/>
        <v>5575.7570604119992</v>
      </c>
      <c r="H161" s="91">
        <f t="shared" si="30"/>
        <v>1194.805084374</v>
      </c>
      <c r="I161" s="91">
        <f t="shared" si="30"/>
        <v>1194.805084374</v>
      </c>
      <c r="J161" s="91">
        <f t="shared" si="31"/>
        <v>7965.3672291599996</v>
      </c>
      <c r="K161" s="91">
        <f t="shared" si="24"/>
        <v>981.49240109589266</v>
      </c>
      <c r="L161" s="92">
        <f t="shared" si="25"/>
        <v>261.7313069589041</v>
      </c>
      <c r="M161" s="78">
        <v>249.26150601031682</v>
      </c>
      <c r="N161" s="60">
        <f t="shared" si="26"/>
        <v>256.74</v>
      </c>
      <c r="O161" s="70">
        <f t="shared" si="27"/>
        <v>0.98039215686274517</v>
      </c>
    </row>
    <row r="162" spans="2:15" ht="13.5" thickBot="1" x14ac:dyDescent="0.25">
      <c r="B162" s="272" t="s">
        <v>318</v>
      </c>
      <c r="C162" s="273"/>
      <c r="D162" s="274"/>
      <c r="E162" s="275"/>
      <c r="F162" s="276">
        <v>222.21720000000002</v>
      </c>
      <c r="G162" s="277">
        <f>+G163</f>
        <v>4731.3797350679997</v>
      </c>
      <c r="H162" s="278">
        <f>+H163</f>
        <v>1013.867086086</v>
      </c>
      <c r="I162" s="278">
        <f>+I163</f>
        <v>1013.867086086</v>
      </c>
      <c r="J162" s="279">
        <f>+J163</f>
        <v>6759.1139072400001</v>
      </c>
      <c r="K162" s="280">
        <f t="shared" si="24"/>
        <v>832.85788931507045</v>
      </c>
      <c r="L162" s="279">
        <f t="shared" si="25"/>
        <v>222.09543715068497</v>
      </c>
      <c r="M162" s="78">
        <v>249.26150601031682</v>
      </c>
      <c r="N162" s="60">
        <f t="shared" si="26"/>
        <v>256.74</v>
      </c>
      <c r="O162" s="70">
        <f t="shared" si="27"/>
        <v>1.1553561110481096</v>
      </c>
    </row>
    <row r="163" spans="2:15" ht="13.5" thickBot="1" x14ac:dyDescent="0.25">
      <c r="B163" s="80"/>
      <c r="C163" s="72" t="s">
        <v>348</v>
      </c>
      <c r="D163" s="77" t="s">
        <v>349</v>
      </c>
      <c r="E163" s="72" t="str">
        <f>+C163</f>
        <v>118</v>
      </c>
      <c r="F163" s="117">
        <v>222.21720000000002</v>
      </c>
      <c r="G163" s="118">
        <f t="shared" ref="G163:G193" si="32">+($F163*0.7)*30.4167</f>
        <v>4731.3797350679997</v>
      </c>
      <c r="H163" s="118">
        <f t="shared" ref="H163:I193" si="33">+($F163*0.15)*30.4167</f>
        <v>1013.867086086</v>
      </c>
      <c r="I163" s="118">
        <f t="shared" si="33"/>
        <v>1013.867086086</v>
      </c>
      <c r="J163" s="118">
        <f t="shared" ref="J163:J193" si="34">+G163+H163+I163</f>
        <v>6759.1139072400001</v>
      </c>
      <c r="K163" s="118">
        <f t="shared" si="24"/>
        <v>832.85788931507045</v>
      </c>
      <c r="L163" s="125">
        <f t="shared" si="25"/>
        <v>222.09543715068497</v>
      </c>
      <c r="M163" s="78">
        <v>249.26150601031682</v>
      </c>
      <c r="N163" s="60">
        <f t="shared" si="26"/>
        <v>256.74</v>
      </c>
      <c r="O163" s="70">
        <f t="shared" si="27"/>
        <v>1.1553561110481096</v>
      </c>
    </row>
    <row r="164" spans="2:15" ht="13.5" thickBot="1" x14ac:dyDescent="0.25">
      <c r="B164" s="272" t="s">
        <v>347</v>
      </c>
      <c r="C164" s="273"/>
      <c r="D164" s="274"/>
      <c r="E164" s="275"/>
      <c r="F164" s="276">
        <v>215.95439999999999</v>
      </c>
      <c r="G164" s="277">
        <f>+G165</f>
        <v>4598.0341389359992</v>
      </c>
      <c r="H164" s="278">
        <f>+H165</f>
        <v>985.29302977199984</v>
      </c>
      <c r="I164" s="278">
        <f>+I165</f>
        <v>985.29302977199984</v>
      </c>
      <c r="J164" s="279">
        <f>+J165</f>
        <v>6568.6201984799982</v>
      </c>
      <c r="K164" s="280">
        <f t="shared" si="24"/>
        <v>809.38525808219356</v>
      </c>
      <c r="L164" s="279">
        <f t="shared" si="25"/>
        <v>215.83606882191782</v>
      </c>
      <c r="M164" s="78">
        <v>249.26150601031682</v>
      </c>
      <c r="N164" s="60">
        <f t="shared" si="26"/>
        <v>256.74</v>
      </c>
      <c r="O164" s="70">
        <f t="shared" si="27"/>
        <v>1.1888620931085452</v>
      </c>
    </row>
    <row r="165" spans="2:15" ht="13.5" thickBot="1" x14ac:dyDescent="0.25">
      <c r="B165" s="80"/>
      <c r="C165" s="72" t="s">
        <v>351</v>
      </c>
      <c r="D165" s="77" t="s">
        <v>352</v>
      </c>
      <c r="E165" s="72" t="str">
        <f>+C165</f>
        <v>119</v>
      </c>
      <c r="F165" s="119">
        <v>215.95439999999999</v>
      </c>
      <c r="G165" s="120">
        <f t="shared" si="32"/>
        <v>4598.0341389359992</v>
      </c>
      <c r="H165" s="120">
        <f t="shared" si="33"/>
        <v>985.29302977199984</v>
      </c>
      <c r="I165" s="120">
        <f t="shared" si="33"/>
        <v>985.29302977199984</v>
      </c>
      <c r="J165" s="120">
        <f t="shared" si="34"/>
        <v>6568.6201984799982</v>
      </c>
      <c r="K165" s="120">
        <f t="shared" si="24"/>
        <v>809.38525808219356</v>
      </c>
      <c r="L165" s="126">
        <f t="shared" si="25"/>
        <v>215.83606882191782</v>
      </c>
      <c r="M165" s="115">
        <f>+M166</f>
        <v>211.51488785910203</v>
      </c>
      <c r="N165" s="60">
        <f t="shared" si="26"/>
        <v>217.86</v>
      </c>
      <c r="O165" s="70">
        <f t="shared" si="27"/>
        <v>1.0088240850846291</v>
      </c>
    </row>
    <row r="166" spans="2:15" ht="13.5" thickBot="1" x14ac:dyDescent="0.25">
      <c r="B166" s="80"/>
      <c r="C166" s="72" t="s">
        <v>354</v>
      </c>
      <c r="D166" s="77" t="s">
        <v>355</v>
      </c>
      <c r="E166" s="72" t="str">
        <f>+C166</f>
        <v>121</v>
      </c>
      <c r="F166" s="90">
        <v>215.95439999999999</v>
      </c>
      <c r="G166" s="91">
        <f t="shared" si="32"/>
        <v>4598.0341389359992</v>
      </c>
      <c r="H166" s="91">
        <f t="shared" si="33"/>
        <v>985.29302977199984</v>
      </c>
      <c r="I166" s="91">
        <f t="shared" si="33"/>
        <v>985.29302977199984</v>
      </c>
      <c r="J166" s="91">
        <f t="shared" si="34"/>
        <v>6568.6201984799982</v>
      </c>
      <c r="K166" s="91">
        <f t="shared" si="24"/>
        <v>809.38525808219356</v>
      </c>
      <c r="L166" s="92">
        <f t="shared" si="25"/>
        <v>215.83606882191782</v>
      </c>
      <c r="M166" s="78">
        <v>211.51488785910203</v>
      </c>
      <c r="N166" s="60">
        <f t="shared" si="26"/>
        <v>217.86</v>
      </c>
      <c r="O166" s="70">
        <f t="shared" si="27"/>
        <v>1.0088240850846291</v>
      </c>
    </row>
    <row r="167" spans="2:15" ht="13.5" thickBot="1" x14ac:dyDescent="0.25">
      <c r="B167" s="272" t="s">
        <v>350</v>
      </c>
      <c r="C167" s="273"/>
      <c r="D167" s="274"/>
      <c r="E167" s="275"/>
      <c r="F167" s="276">
        <v>204.37739999999999</v>
      </c>
      <c r="G167" s="277">
        <f>+G168</f>
        <v>4351.540243806</v>
      </c>
      <c r="H167" s="278">
        <f>+H168</f>
        <v>932.47290938699985</v>
      </c>
      <c r="I167" s="278">
        <f>+I168</f>
        <v>932.47290938699985</v>
      </c>
      <c r="J167" s="279">
        <f>+J168</f>
        <v>6216.4860625800002</v>
      </c>
      <c r="K167" s="280">
        <f t="shared" si="24"/>
        <v>765.99529643835785</v>
      </c>
      <c r="L167" s="279">
        <f t="shared" si="25"/>
        <v>204.26541238356165</v>
      </c>
      <c r="M167" s="115">
        <f>+M168</f>
        <v>205.5573742430208</v>
      </c>
      <c r="N167" s="60">
        <f t="shared" si="26"/>
        <v>211.72</v>
      </c>
      <c r="O167" s="70">
        <f t="shared" si="27"/>
        <v>1.0359266729100185</v>
      </c>
    </row>
    <row r="168" spans="2:15" x14ac:dyDescent="0.2">
      <c r="B168" s="80"/>
      <c r="C168" s="72" t="s">
        <v>357</v>
      </c>
      <c r="D168" s="77" t="s">
        <v>358</v>
      </c>
      <c r="E168" s="72" t="str">
        <f>+C168</f>
        <v>122</v>
      </c>
      <c r="F168" s="119">
        <v>204.37739999999999</v>
      </c>
      <c r="G168" s="120">
        <f t="shared" si="32"/>
        <v>4351.540243806</v>
      </c>
      <c r="H168" s="120">
        <f t="shared" si="33"/>
        <v>932.47290938699985</v>
      </c>
      <c r="I168" s="120">
        <f t="shared" si="33"/>
        <v>932.47290938699985</v>
      </c>
      <c r="J168" s="120">
        <f t="shared" si="34"/>
        <v>6216.4860625800002</v>
      </c>
      <c r="K168" s="120">
        <f t="shared" si="24"/>
        <v>765.99529643835785</v>
      </c>
      <c r="L168" s="126">
        <f t="shared" si="25"/>
        <v>204.26541238356165</v>
      </c>
      <c r="M168" s="78">
        <v>205.5573742430208</v>
      </c>
      <c r="N168" s="60">
        <f t="shared" si="26"/>
        <v>211.72</v>
      </c>
      <c r="O168" s="70">
        <f t="shared" si="27"/>
        <v>1.0359266729100185</v>
      </c>
    </row>
    <row r="169" spans="2:15" ht="13.5" thickBot="1" x14ac:dyDescent="0.25">
      <c r="B169" s="80"/>
      <c r="C169" s="72" t="s">
        <v>498</v>
      </c>
      <c r="D169" s="77" t="s">
        <v>499</v>
      </c>
      <c r="E169" s="72" t="str">
        <f>+C169</f>
        <v>155</v>
      </c>
      <c r="F169" s="90">
        <v>204.37739999999999</v>
      </c>
      <c r="G169" s="91">
        <f t="shared" si="32"/>
        <v>4351.540243806</v>
      </c>
      <c r="H169" s="91">
        <f t="shared" si="33"/>
        <v>932.47290938699985</v>
      </c>
      <c r="I169" s="91">
        <f t="shared" si="33"/>
        <v>932.47290938699985</v>
      </c>
      <c r="J169" s="91">
        <f>+G169+H169+I169</f>
        <v>6216.4860625800002</v>
      </c>
      <c r="K169" s="91">
        <f t="shared" si="24"/>
        <v>765.99529643835785</v>
      </c>
      <c r="L169" s="92">
        <f t="shared" si="25"/>
        <v>204.26541238356165</v>
      </c>
      <c r="M169" s="78">
        <v>205.5573742430208</v>
      </c>
      <c r="N169" s="60">
        <f t="shared" si="26"/>
        <v>211.72</v>
      </c>
      <c r="O169" s="70">
        <f t="shared" si="27"/>
        <v>1.0359266729100185</v>
      </c>
    </row>
    <row r="170" spans="2:15" ht="13.5" thickBot="1" x14ac:dyDescent="0.25">
      <c r="B170" s="272" t="s">
        <v>356</v>
      </c>
      <c r="C170" s="273"/>
      <c r="D170" s="274"/>
      <c r="E170" s="275"/>
      <c r="F170" s="276">
        <v>199.22639999999998</v>
      </c>
      <c r="G170" s="277">
        <f>+G171</f>
        <v>4241.8667486159993</v>
      </c>
      <c r="H170" s="278">
        <f>+H171</f>
        <v>908.97144613199976</v>
      </c>
      <c r="I170" s="278">
        <f>+I171</f>
        <v>908.97144613199976</v>
      </c>
      <c r="J170" s="279">
        <f>+J171</f>
        <v>6059.8096408799993</v>
      </c>
      <c r="K170" s="280">
        <f t="shared" si="24"/>
        <v>746.68963068493315</v>
      </c>
      <c r="L170" s="279">
        <f t="shared" si="25"/>
        <v>199.11723484931505</v>
      </c>
      <c r="M170" s="78">
        <v>205.5573742430208</v>
      </c>
      <c r="N170" s="60">
        <f t="shared" si="26"/>
        <v>211.72</v>
      </c>
      <c r="O170" s="70">
        <f t="shared" si="27"/>
        <v>1.0627105644633443</v>
      </c>
    </row>
    <row r="171" spans="2:15" ht="13.5" thickBot="1" x14ac:dyDescent="0.25">
      <c r="B171" s="80"/>
      <c r="C171" s="72" t="s">
        <v>360</v>
      </c>
      <c r="D171" s="77" t="s">
        <v>361</v>
      </c>
      <c r="E171" s="72" t="str">
        <f>+C171</f>
        <v>123</v>
      </c>
      <c r="F171" s="117">
        <v>199.22639999999998</v>
      </c>
      <c r="G171" s="118">
        <f t="shared" si="32"/>
        <v>4241.8667486159993</v>
      </c>
      <c r="H171" s="118">
        <f t="shared" si="33"/>
        <v>908.97144613199976</v>
      </c>
      <c r="I171" s="118">
        <f t="shared" si="33"/>
        <v>908.97144613199976</v>
      </c>
      <c r="J171" s="118">
        <f t="shared" si="34"/>
        <v>6059.8096408799993</v>
      </c>
      <c r="K171" s="118">
        <f t="shared" si="24"/>
        <v>746.68963068493315</v>
      </c>
      <c r="L171" s="125">
        <f t="shared" si="25"/>
        <v>199.11723484931505</v>
      </c>
      <c r="M171" s="115">
        <f>+M172</f>
        <v>194.53856190783634</v>
      </c>
      <c r="N171" s="60">
        <f t="shared" si="26"/>
        <v>200.37</v>
      </c>
      <c r="O171" s="70">
        <f t="shared" si="27"/>
        <v>1.0057402031056126</v>
      </c>
    </row>
    <row r="172" spans="2:15" ht="13.5" thickBot="1" x14ac:dyDescent="0.25">
      <c r="B172" s="272" t="s">
        <v>359</v>
      </c>
      <c r="C172" s="273"/>
      <c r="D172" s="274"/>
      <c r="E172" s="275"/>
      <c r="F172" s="276">
        <v>195.06480000000002</v>
      </c>
      <c r="G172" s="277">
        <f>+G173</f>
        <v>4153.2592515120004</v>
      </c>
      <c r="H172" s="278">
        <f>+H173</f>
        <v>889.98412532400005</v>
      </c>
      <c r="I172" s="278">
        <f>+I173</f>
        <v>889.98412532400005</v>
      </c>
      <c r="J172" s="279">
        <f>+J173</f>
        <v>5933.2275021600008</v>
      </c>
      <c r="K172" s="280">
        <f t="shared" si="24"/>
        <v>731.09218191780997</v>
      </c>
      <c r="L172" s="279">
        <f t="shared" si="25"/>
        <v>194.9579151780822</v>
      </c>
      <c r="M172" s="78">
        <v>194.53856190783634</v>
      </c>
      <c r="N172" s="60">
        <f t="shared" si="26"/>
        <v>200.37</v>
      </c>
      <c r="O172" s="70">
        <f t="shared" si="27"/>
        <v>1.0271971160352866</v>
      </c>
    </row>
    <row r="173" spans="2:15" ht="13.5" thickBot="1" x14ac:dyDescent="0.25">
      <c r="B173" s="80"/>
      <c r="C173" s="72" t="s">
        <v>363</v>
      </c>
      <c r="D173" s="77" t="s">
        <v>364</v>
      </c>
      <c r="E173" s="72" t="str">
        <f>+C173</f>
        <v>124</v>
      </c>
      <c r="F173" s="119">
        <v>195.06480000000002</v>
      </c>
      <c r="G173" s="120">
        <f t="shared" si="32"/>
        <v>4153.2592515120004</v>
      </c>
      <c r="H173" s="120">
        <f t="shared" si="33"/>
        <v>889.98412532400005</v>
      </c>
      <c r="I173" s="120">
        <f t="shared" si="33"/>
        <v>889.98412532400005</v>
      </c>
      <c r="J173" s="120">
        <f t="shared" si="34"/>
        <v>5933.2275021600008</v>
      </c>
      <c r="K173" s="120">
        <f t="shared" si="24"/>
        <v>731.09218191780997</v>
      </c>
      <c r="L173" s="126">
        <f t="shared" si="25"/>
        <v>194.9579151780822</v>
      </c>
      <c r="M173" s="115">
        <f>+M174</f>
        <v>189.62981040523994</v>
      </c>
      <c r="N173" s="60">
        <f t="shared" si="26"/>
        <v>195.32</v>
      </c>
      <c r="O173" s="70">
        <f t="shared" si="27"/>
        <v>1.001308283196148</v>
      </c>
    </row>
    <row r="174" spans="2:15" ht="13.5" thickBot="1" x14ac:dyDescent="0.25">
      <c r="B174" s="80"/>
      <c r="C174" s="72" t="s">
        <v>500</v>
      </c>
      <c r="D174" s="77" t="s">
        <v>501</v>
      </c>
      <c r="E174" s="72" t="str">
        <f>+C174</f>
        <v>156</v>
      </c>
      <c r="F174" s="78">
        <v>195.06480000000002</v>
      </c>
      <c r="G174" s="61">
        <f t="shared" si="32"/>
        <v>4153.2592515120004</v>
      </c>
      <c r="H174" s="61">
        <f t="shared" si="33"/>
        <v>889.98412532400005</v>
      </c>
      <c r="I174" s="61">
        <f t="shared" si="33"/>
        <v>889.98412532400005</v>
      </c>
      <c r="J174" s="61">
        <f>+G174+H174+I174</f>
        <v>5933.2275021600008</v>
      </c>
      <c r="K174" s="61">
        <f t="shared" si="24"/>
        <v>731.09218191780997</v>
      </c>
      <c r="L174" s="79">
        <f t="shared" si="25"/>
        <v>194.9579151780822</v>
      </c>
      <c r="M174" s="78">
        <v>189.62981040523994</v>
      </c>
      <c r="N174" s="60">
        <f t="shared" si="26"/>
        <v>195.32</v>
      </c>
      <c r="O174" s="70">
        <f t="shared" si="27"/>
        <v>1.001308283196148</v>
      </c>
    </row>
    <row r="175" spans="2:15" ht="13.5" thickBot="1" x14ac:dyDescent="0.25">
      <c r="B175" s="80"/>
      <c r="C175" s="72" t="s">
        <v>365</v>
      </c>
      <c r="D175" s="77" t="s">
        <v>366</v>
      </c>
      <c r="E175" s="72" t="str">
        <f>+C175</f>
        <v>125</v>
      </c>
      <c r="F175" s="90">
        <v>195.06480000000002</v>
      </c>
      <c r="G175" s="91">
        <f t="shared" si="32"/>
        <v>4153.2592515120004</v>
      </c>
      <c r="H175" s="91">
        <f t="shared" si="33"/>
        <v>889.98412532400005</v>
      </c>
      <c r="I175" s="91">
        <f t="shared" si="33"/>
        <v>889.98412532400005</v>
      </c>
      <c r="J175" s="91">
        <f t="shared" si="34"/>
        <v>5933.2275021600008</v>
      </c>
      <c r="K175" s="91">
        <f t="shared" si="24"/>
        <v>731.09218191780997</v>
      </c>
      <c r="L175" s="92">
        <f t="shared" si="25"/>
        <v>194.9579151780822</v>
      </c>
      <c r="M175" s="115">
        <f>+M176</f>
        <v>185.6731169770928</v>
      </c>
      <c r="N175" s="60">
        <f t="shared" si="26"/>
        <v>191.24</v>
      </c>
      <c r="O175" s="70">
        <f t="shared" si="27"/>
        <v>0.98039215686274506</v>
      </c>
    </row>
    <row r="176" spans="2:15" ht="13.5" thickBot="1" x14ac:dyDescent="0.25">
      <c r="B176" s="272" t="s">
        <v>362</v>
      </c>
      <c r="C176" s="273"/>
      <c r="D176" s="274"/>
      <c r="E176" s="275"/>
      <c r="F176" s="276">
        <v>165.00540000000001</v>
      </c>
      <c r="G176" s="277">
        <f>+G177</f>
        <v>3513.2438251259996</v>
      </c>
      <c r="H176" s="278">
        <f>+H177</f>
        <v>752.83796252700006</v>
      </c>
      <c r="I176" s="278">
        <f>+I177</f>
        <v>752.83796252700006</v>
      </c>
      <c r="J176" s="279">
        <f>+J177</f>
        <v>5018.9197501799999</v>
      </c>
      <c r="K176" s="280">
        <f t="shared" si="24"/>
        <v>618.43119780822065</v>
      </c>
      <c r="L176" s="279">
        <f t="shared" si="25"/>
        <v>164.91498608219177</v>
      </c>
      <c r="M176" s="78">
        <v>185.6731169770928</v>
      </c>
      <c r="N176" s="60">
        <f t="shared" si="26"/>
        <v>191.24</v>
      </c>
      <c r="O176" s="70">
        <f t="shared" si="27"/>
        <v>1.1589923723708435</v>
      </c>
    </row>
    <row r="177" spans="2:15" ht="13.5" thickBot="1" x14ac:dyDescent="0.25">
      <c r="B177" s="80"/>
      <c r="C177" s="72" t="s">
        <v>368</v>
      </c>
      <c r="D177" s="77" t="s">
        <v>369</v>
      </c>
      <c r="E177" s="72" t="str">
        <f t="shared" ref="E177:E184" si="35">+C177</f>
        <v>127</v>
      </c>
      <c r="F177" s="78">
        <v>165.00540000000001</v>
      </c>
      <c r="G177" s="61">
        <f t="shared" si="32"/>
        <v>3513.2438251259996</v>
      </c>
      <c r="H177" s="61">
        <f t="shared" si="33"/>
        <v>752.83796252700006</v>
      </c>
      <c r="I177" s="61">
        <f t="shared" si="33"/>
        <v>752.83796252700006</v>
      </c>
      <c r="J177" s="61">
        <f t="shared" si="34"/>
        <v>5018.9197501799999</v>
      </c>
      <c r="K177" s="61">
        <f t="shared" si="24"/>
        <v>618.43119780822065</v>
      </c>
      <c r="L177" s="79">
        <f t="shared" si="25"/>
        <v>164.91498608219177</v>
      </c>
      <c r="M177" s="78">
        <v>185.6731169770928</v>
      </c>
      <c r="N177" s="60">
        <f t="shared" si="26"/>
        <v>191.24</v>
      </c>
      <c r="O177" s="70">
        <f t="shared" si="27"/>
        <v>1.1589923723708435</v>
      </c>
    </row>
    <row r="178" spans="2:15" ht="13.5" thickBot="1" x14ac:dyDescent="0.25">
      <c r="B178" s="80"/>
      <c r="C178" s="72" t="s">
        <v>370</v>
      </c>
      <c r="D178" s="77" t="s">
        <v>371</v>
      </c>
      <c r="E178" s="72" t="str">
        <f t="shared" si="35"/>
        <v>128</v>
      </c>
      <c r="F178" s="78">
        <v>165.00540000000001</v>
      </c>
      <c r="G178" s="61">
        <f t="shared" si="32"/>
        <v>3513.2438251259996</v>
      </c>
      <c r="H178" s="61">
        <f t="shared" si="33"/>
        <v>752.83796252700006</v>
      </c>
      <c r="I178" s="61">
        <f t="shared" si="33"/>
        <v>752.83796252700006</v>
      </c>
      <c r="J178" s="61">
        <f t="shared" si="34"/>
        <v>5018.9197501799999</v>
      </c>
      <c r="K178" s="61">
        <f t="shared" si="24"/>
        <v>618.43119780822065</v>
      </c>
      <c r="L178" s="79">
        <f t="shared" si="25"/>
        <v>164.91498608219177</v>
      </c>
      <c r="M178" s="115">
        <f>+M179</f>
        <v>157.06234170973991</v>
      </c>
      <c r="N178" s="60">
        <f t="shared" si="26"/>
        <v>161.77000000000001</v>
      </c>
      <c r="O178" s="70">
        <f t="shared" si="27"/>
        <v>0.98039215686274506</v>
      </c>
    </row>
    <row r="179" spans="2:15" x14ac:dyDescent="0.2">
      <c r="B179" s="80"/>
      <c r="C179" s="72" t="s">
        <v>372</v>
      </c>
      <c r="D179" s="77" t="s">
        <v>373</v>
      </c>
      <c r="E179" s="72" t="str">
        <f t="shared" si="35"/>
        <v>129</v>
      </c>
      <c r="F179" s="78">
        <v>165.00540000000001</v>
      </c>
      <c r="G179" s="61">
        <f t="shared" si="32"/>
        <v>3513.2438251259996</v>
      </c>
      <c r="H179" s="61">
        <f t="shared" si="33"/>
        <v>752.83796252700006</v>
      </c>
      <c r="I179" s="61">
        <f t="shared" si="33"/>
        <v>752.83796252700006</v>
      </c>
      <c r="J179" s="61">
        <f t="shared" si="34"/>
        <v>5018.9197501799999</v>
      </c>
      <c r="K179" s="61">
        <f t="shared" si="24"/>
        <v>618.43119780822065</v>
      </c>
      <c r="L179" s="79">
        <f t="shared" si="25"/>
        <v>164.91498608219177</v>
      </c>
      <c r="M179" s="78">
        <v>157.06234170973991</v>
      </c>
      <c r="N179" s="60">
        <f t="shared" si="26"/>
        <v>161.77000000000001</v>
      </c>
      <c r="O179" s="70">
        <f t="shared" si="27"/>
        <v>0.98039215686274506</v>
      </c>
    </row>
    <row r="180" spans="2:15" x14ac:dyDescent="0.2">
      <c r="B180" s="80"/>
      <c r="C180" s="72" t="s">
        <v>374</v>
      </c>
      <c r="D180" s="77" t="s">
        <v>375</v>
      </c>
      <c r="E180" s="72" t="str">
        <f t="shared" si="35"/>
        <v>130</v>
      </c>
      <c r="F180" s="78">
        <v>165.00540000000001</v>
      </c>
      <c r="G180" s="61">
        <f t="shared" si="32"/>
        <v>3513.2438251259996</v>
      </c>
      <c r="H180" s="61">
        <f t="shared" si="33"/>
        <v>752.83796252700006</v>
      </c>
      <c r="I180" s="61">
        <f t="shared" si="33"/>
        <v>752.83796252700006</v>
      </c>
      <c r="J180" s="61">
        <f t="shared" si="34"/>
        <v>5018.9197501799999</v>
      </c>
      <c r="K180" s="61">
        <f t="shared" si="24"/>
        <v>618.43119780822065</v>
      </c>
      <c r="L180" s="79">
        <f t="shared" si="25"/>
        <v>164.91498608219177</v>
      </c>
      <c r="M180" s="78">
        <v>157.06234170973991</v>
      </c>
      <c r="N180" s="60">
        <f t="shared" si="26"/>
        <v>161.77000000000001</v>
      </c>
      <c r="O180" s="70">
        <f t="shared" si="27"/>
        <v>0.98039215686274506</v>
      </c>
    </row>
    <row r="181" spans="2:15" x14ac:dyDescent="0.2">
      <c r="B181" s="80"/>
      <c r="C181" s="72" t="s">
        <v>376</v>
      </c>
      <c r="D181" s="77" t="s">
        <v>377</v>
      </c>
      <c r="E181" s="72" t="str">
        <f t="shared" si="35"/>
        <v>131</v>
      </c>
      <c r="F181" s="78">
        <v>165.00540000000001</v>
      </c>
      <c r="G181" s="61">
        <f t="shared" si="32"/>
        <v>3513.2438251259996</v>
      </c>
      <c r="H181" s="61">
        <f t="shared" si="33"/>
        <v>752.83796252700006</v>
      </c>
      <c r="I181" s="61">
        <f t="shared" si="33"/>
        <v>752.83796252700006</v>
      </c>
      <c r="J181" s="61">
        <f t="shared" si="34"/>
        <v>5018.9197501799999</v>
      </c>
      <c r="K181" s="61">
        <f t="shared" si="24"/>
        <v>618.43119780822065</v>
      </c>
      <c r="L181" s="79">
        <f t="shared" si="25"/>
        <v>164.91498608219177</v>
      </c>
      <c r="M181" s="78">
        <v>157.06234170973991</v>
      </c>
      <c r="N181" s="60">
        <f t="shared" si="26"/>
        <v>161.77000000000001</v>
      </c>
      <c r="O181" s="70">
        <f t="shared" si="27"/>
        <v>0.98039215686274506</v>
      </c>
    </row>
    <row r="182" spans="2:15" x14ac:dyDescent="0.2">
      <c r="B182" s="80"/>
      <c r="C182" s="72" t="s">
        <v>378</v>
      </c>
      <c r="D182" s="77" t="s">
        <v>379</v>
      </c>
      <c r="E182" s="72" t="str">
        <f t="shared" si="35"/>
        <v>132</v>
      </c>
      <c r="F182" s="78">
        <v>165.00540000000001</v>
      </c>
      <c r="G182" s="61">
        <f t="shared" si="32"/>
        <v>3513.2438251259996</v>
      </c>
      <c r="H182" s="61">
        <f t="shared" si="33"/>
        <v>752.83796252700006</v>
      </c>
      <c r="I182" s="61">
        <f t="shared" si="33"/>
        <v>752.83796252700006</v>
      </c>
      <c r="J182" s="61">
        <f t="shared" si="34"/>
        <v>5018.9197501799999</v>
      </c>
      <c r="K182" s="61">
        <f t="shared" si="24"/>
        <v>618.43119780822065</v>
      </c>
      <c r="L182" s="79">
        <f t="shared" si="25"/>
        <v>164.91498608219177</v>
      </c>
      <c r="M182" s="78">
        <v>157.06234170973991</v>
      </c>
      <c r="N182" s="60">
        <f t="shared" si="26"/>
        <v>161.77000000000001</v>
      </c>
      <c r="O182" s="70">
        <f t="shared" si="27"/>
        <v>0.98039215686274506</v>
      </c>
    </row>
    <row r="183" spans="2:15" x14ac:dyDescent="0.2">
      <c r="B183" s="80"/>
      <c r="C183" s="72" t="s">
        <v>380</v>
      </c>
      <c r="D183" s="77" t="s">
        <v>381</v>
      </c>
      <c r="E183" s="72" t="str">
        <f t="shared" si="35"/>
        <v>133</v>
      </c>
      <c r="F183" s="78">
        <v>165.00540000000001</v>
      </c>
      <c r="G183" s="61">
        <f t="shared" si="32"/>
        <v>3513.2438251259996</v>
      </c>
      <c r="H183" s="61">
        <f t="shared" si="33"/>
        <v>752.83796252700006</v>
      </c>
      <c r="I183" s="61">
        <f t="shared" si="33"/>
        <v>752.83796252700006</v>
      </c>
      <c r="J183" s="61">
        <f t="shared" si="34"/>
        <v>5018.9197501799999</v>
      </c>
      <c r="K183" s="61">
        <f t="shared" si="24"/>
        <v>618.43119780822065</v>
      </c>
      <c r="L183" s="79">
        <f t="shared" si="25"/>
        <v>164.91498608219177</v>
      </c>
      <c r="M183" s="78">
        <v>157.06234170973991</v>
      </c>
      <c r="N183" s="60">
        <f t="shared" si="26"/>
        <v>161.77000000000001</v>
      </c>
      <c r="O183" s="70">
        <f t="shared" si="27"/>
        <v>0.98039215686274506</v>
      </c>
    </row>
    <row r="184" spans="2:15" ht="13.5" thickBot="1" x14ac:dyDescent="0.25">
      <c r="B184" s="80"/>
      <c r="C184" s="72" t="s">
        <v>382</v>
      </c>
      <c r="D184" s="77" t="s">
        <v>383</v>
      </c>
      <c r="E184" s="72" t="str">
        <f t="shared" si="35"/>
        <v>134</v>
      </c>
      <c r="F184" s="90">
        <v>165.00540000000001</v>
      </c>
      <c r="G184" s="91">
        <f t="shared" si="32"/>
        <v>3513.2438251259996</v>
      </c>
      <c r="H184" s="91">
        <f t="shared" si="33"/>
        <v>752.83796252700006</v>
      </c>
      <c r="I184" s="91">
        <f t="shared" si="33"/>
        <v>752.83796252700006</v>
      </c>
      <c r="J184" s="91">
        <f t="shared" si="34"/>
        <v>5018.9197501799999</v>
      </c>
      <c r="K184" s="91">
        <f t="shared" si="24"/>
        <v>618.43119780822065</v>
      </c>
      <c r="L184" s="92">
        <f t="shared" si="25"/>
        <v>164.91498608219177</v>
      </c>
      <c r="M184" s="78">
        <v>157.06234170973991</v>
      </c>
      <c r="N184" s="60">
        <f t="shared" si="26"/>
        <v>161.77000000000001</v>
      </c>
      <c r="O184" s="70">
        <f t="shared" si="27"/>
        <v>0.98039215686274506</v>
      </c>
    </row>
    <row r="185" spans="2:15" ht="13.5" thickBot="1" x14ac:dyDescent="0.25">
      <c r="B185" s="272" t="s">
        <v>367</v>
      </c>
      <c r="C185" s="273"/>
      <c r="D185" s="274"/>
      <c r="E185" s="275"/>
      <c r="F185" s="276">
        <v>151.43940000000001</v>
      </c>
      <c r="G185" s="277">
        <f>+G186</f>
        <v>3224.4007585859999</v>
      </c>
      <c r="H185" s="278">
        <f>+H186</f>
        <v>690.94301969699995</v>
      </c>
      <c r="I185" s="278">
        <f>+I186</f>
        <v>690.94301969699995</v>
      </c>
      <c r="J185" s="279">
        <f>+J186</f>
        <v>4606.2867979799994</v>
      </c>
      <c r="K185" s="280">
        <f t="shared" si="24"/>
        <v>567.58657315068626</v>
      </c>
      <c r="L185" s="279">
        <f t="shared" si="25"/>
        <v>151.35641950684931</v>
      </c>
      <c r="M185" s="78">
        <v>157.06234170973991</v>
      </c>
      <c r="N185" s="60">
        <f t="shared" si="26"/>
        <v>161.77000000000001</v>
      </c>
      <c r="O185" s="70">
        <f t="shared" si="27"/>
        <v>1.0682160653040094</v>
      </c>
    </row>
    <row r="186" spans="2:15" x14ac:dyDescent="0.2">
      <c r="B186" s="71"/>
      <c r="C186" s="72" t="s">
        <v>385</v>
      </c>
      <c r="D186" s="77" t="s">
        <v>386</v>
      </c>
      <c r="E186" s="72" t="str">
        <f>+C186</f>
        <v>135</v>
      </c>
      <c r="F186" s="119">
        <v>151.43940000000001</v>
      </c>
      <c r="G186" s="120">
        <f t="shared" si="32"/>
        <v>3224.4007585859999</v>
      </c>
      <c r="H186" s="120">
        <f t="shared" si="33"/>
        <v>690.94301969699995</v>
      </c>
      <c r="I186" s="120">
        <f t="shared" si="33"/>
        <v>690.94301969699995</v>
      </c>
      <c r="J186" s="120">
        <f t="shared" si="34"/>
        <v>4606.2867979799994</v>
      </c>
      <c r="K186" s="120">
        <f t="shared" si="24"/>
        <v>567.58657315068626</v>
      </c>
      <c r="L186" s="126">
        <f t="shared" si="25"/>
        <v>151.35641950684931</v>
      </c>
      <c r="M186" s="78">
        <v>157.06234170973991</v>
      </c>
      <c r="N186" s="60">
        <f t="shared" si="26"/>
        <v>161.77000000000001</v>
      </c>
      <c r="O186" s="70">
        <f t="shared" si="27"/>
        <v>1.0682160653040094</v>
      </c>
    </row>
    <row r="187" spans="2:15" ht="13.5" thickBot="1" x14ac:dyDescent="0.25">
      <c r="B187" s="71"/>
      <c r="C187" s="72" t="s">
        <v>387</v>
      </c>
      <c r="D187" s="77" t="s">
        <v>388</v>
      </c>
      <c r="E187" s="72" t="str">
        <f>+C187</f>
        <v>136</v>
      </c>
      <c r="F187" s="90">
        <v>151.43940000000001</v>
      </c>
      <c r="G187" s="91">
        <f t="shared" si="32"/>
        <v>3224.4007585859999</v>
      </c>
      <c r="H187" s="91">
        <f t="shared" si="33"/>
        <v>690.94301969699995</v>
      </c>
      <c r="I187" s="91">
        <f t="shared" si="33"/>
        <v>690.94301969699995</v>
      </c>
      <c r="J187" s="91">
        <f t="shared" si="34"/>
        <v>4606.2867979799994</v>
      </c>
      <c r="K187" s="91">
        <f t="shared" si="24"/>
        <v>567.58657315068626</v>
      </c>
      <c r="L187" s="92">
        <f t="shared" si="25"/>
        <v>151.35641950684931</v>
      </c>
      <c r="M187" s="78">
        <v>157.06234170973991</v>
      </c>
      <c r="N187" s="60">
        <f t="shared" si="26"/>
        <v>161.77000000000001</v>
      </c>
      <c r="O187" s="70">
        <f t="shared" si="27"/>
        <v>1.0682160653040094</v>
      </c>
    </row>
    <row r="188" spans="2:15" ht="13.5" thickBot="1" x14ac:dyDescent="0.25">
      <c r="B188" s="272" t="s">
        <v>384</v>
      </c>
      <c r="C188" s="273"/>
      <c r="D188" s="274"/>
      <c r="E188" s="275"/>
      <c r="F188" s="276">
        <v>134.50740000000002</v>
      </c>
      <c r="G188" s="277">
        <f>+G189</f>
        <v>2863.889863506</v>
      </c>
      <c r="H188" s="278">
        <f>+H189</f>
        <v>613.69068503699998</v>
      </c>
      <c r="I188" s="278">
        <f>+I189</f>
        <v>613.69068503699998</v>
      </c>
      <c r="J188" s="279">
        <f>+J189</f>
        <v>4091.2712335800002</v>
      </c>
      <c r="K188" s="280">
        <f t="shared" si="24"/>
        <v>504.12636493150808</v>
      </c>
      <c r="L188" s="279">
        <f t="shared" si="25"/>
        <v>134.43369731506851</v>
      </c>
      <c r="M188" s="115">
        <f>+M189</f>
        <v>144.14213728309463</v>
      </c>
      <c r="N188" s="60">
        <f t="shared" si="26"/>
        <v>148.47</v>
      </c>
      <c r="O188" s="70">
        <f t="shared" si="27"/>
        <v>1.1038054411876221</v>
      </c>
    </row>
    <row r="189" spans="2:15" ht="13.5" thickBot="1" x14ac:dyDescent="0.25">
      <c r="B189" s="71"/>
      <c r="C189" s="72" t="s">
        <v>390</v>
      </c>
      <c r="D189" s="77" t="s">
        <v>391</v>
      </c>
      <c r="E189" s="72" t="str">
        <f>+C189</f>
        <v>137</v>
      </c>
      <c r="F189" s="117">
        <v>134.50740000000002</v>
      </c>
      <c r="G189" s="118">
        <f t="shared" si="32"/>
        <v>2863.889863506</v>
      </c>
      <c r="H189" s="118">
        <f t="shared" si="33"/>
        <v>613.69068503699998</v>
      </c>
      <c r="I189" s="118">
        <f t="shared" si="33"/>
        <v>613.69068503699998</v>
      </c>
      <c r="J189" s="118">
        <f t="shared" si="34"/>
        <v>4091.2712335800002</v>
      </c>
      <c r="K189" s="118">
        <f t="shared" si="24"/>
        <v>504.12636493150808</v>
      </c>
      <c r="L189" s="125">
        <f t="shared" si="25"/>
        <v>134.43369731506851</v>
      </c>
      <c r="M189" s="78">
        <v>144.14213728309463</v>
      </c>
      <c r="N189" s="60">
        <f t="shared" si="26"/>
        <v>148.47</v>
      </c>
      <c r="O189" s="70">
        <f t="shared" si="27"/>
        <v>1.1038054411876221</v>
      </c>
    </row>
    <row r="190" spans="2:15" ht="13.5" thickBot="1" x14ac:dyDescent="0.25">
      <c r="B190" s="272" t="s">
        <v>389</v>
      </c>
      <c r="C190" s="273"/>
      <c r="D190" s="274"/>
      <c r="E190" s="275"/>
      <c r="F190" s="276">
        <v>91.963200000000001</v>
      </c>
      <c r="G190" s="277">
        <f>+G191</f>
        <v>1958.051945808</v>
      </c>
      <c r="H190" s="278">
        <f>+H191</f>
        <v>419.58255981599996</v>
      </c>
      <c r="I190" s="278">
        <f>+I191</f>
        <v>419.58255981599996</v>
      </c>
      <c r="J190" s="279">
        <f>+J191</f>
        <v>2797.2170654399997</v>
      </c>
      <c r="K190" s="280">
        <f t="shared" si="24"/>
        <v>344.67303452054875</v>
      </c>
      <c r="L190" s="279">
        <f t="shared" si="25"/>
        <v>91.912809205479448</v>
      </c>
      <c r="M190" s="78">
        <v>144.14213728309463</v>
      </c>
      <c r="N190" s="60">
        <f t="shared" si="26"/>
        <v>148.47</v>
      </c>
      <c r="O190" s="70">
        <f t="shared" si="27"/>
        <v>1.6144501278772379</v>
      </c>
    </row>
    <row r="191" spans="2:15" ht="13.5" thickBot="1" x14ac:dyDescent="0.25">
      <c r="B191" s="71"/>
      <c r="C191" s="87" t="s">
        <v>393</v>
      </c>
      <c r="D191" s="77" t="s">
        <v>394</v>
      </c>
      <c r="E191" s="72" t="str">
        <f>+C191</f>
        <v>138</v>
      </c>
      <c r="F191" s="117">
        <v>91.963200000000001</v>
      </c>
      <c r="G191" s="118">
        <f t="shared" si="32"/>
        <v>1958.051945808</v>
      </c>
      <c r="H191" s="118">
        <f t="shared" si="33"/>
        <v>419.58255981599996</v>
      </c>
      <c r="I191" s="118">
        <f t="shared" si="33"/>
        <v>419.58255981599996</v>
      </c>
      <c r="J191" s="118">
        <f t="shared" si="34"/>
        <v>2797.2170654399997</v>
      </c>
      <c r="K191" s="118">
        <f t="shared" si="24"/>
        <v>344.67303452054875</v>
      </c>
      <c r="L191" s="125">
        <f t="shared" si="25"/>
        <v>91.912809205479448</v>
      </c>
      <c r="M191" s="115">
        <f>+M192</f>
        <v>128.03342362571192</v>
      </c>
      <c r="N191" s="60">
        <f t="shared" si="26"/>
        <v>131.87</v>
      </c>
      <c r="O191" s="70">
        <f t="shared" si="27"/>
        <v>1.4339431424743811</v>
      </c>
    </row>
    <row r="192" spans="2:15" ht="13.5" thickBot="1" x14ac:dyDescent="0.25">
      <c r="B192" s="272" t="s">
        <v>392</v>
      </c>
      <c r="C192" s="273"/>
      <c r="D192" s="274"/>
      <c r="E192" s="275"/>
      <c r="F192" s="276">
        <v>69.625200000000007</v>
      </c>
      <c r="G192" s="277">
        <f>+G193</f>
        <v>1482.4381745879998</v>
      </c>
      <c r="H192" s="278">
        <f>+H193</f>
        <v>317.66532312599998</v>
      </c>
      <c r="I192" s="278">
        <f>+I193</f>
        <v>317.66532312599998</v>
      </c>
      <c r="J192" s="279">
        <f>+J193</f>
        <v>2117.7688208399995</v>
      </c>
      <c r="K192" s="280">
        <f t="shared" si="24"/>
        <v>260.95143452054856</v>
      </c>
      <c r="L192" s="279">
        <f t="shared" si="25"/>
        <v>69.587049205479474</v>
      </c>
      <c r="M192" s="78">
        <v>128.03342362571192</v>
      </c>
      <c r="N192" s="60">
        <f t="shared" si="26"/>
        <v>131.87</v>
      </c>
      <c r="O192" s="70">
        <f t="shared" si="27"/>
        <v>1.8939981500950804</v>
      </c>
    </row>
    <row r="193" spans="2:15" ht="13.5" thickBot="1" x14ac:dyDescent="0.25">
      <c r="B193" s="88"/>
      <c r="C193" s="87" t="s">
        <v>395</v>
      </c>
      <c r="D193" s="89" t="s">
        <v>396</v>
      </c>
      <c r="E193" s="87" t="str">
        <f>+C193</f>
        <v>139</v>
      </c>
      <c r="F193" s="117">
        <v>69.625200000000007</v>
      </c>
      <c r="G193" s="118">
        <f t="shared" si="32"/>
        <v>1482.4381745879998</v>
      </c>
      <c r="H193" s="118">
        <f t="shared" si="33"/>
        <v>317.66532312599998</v>
      </c>
      <c r="I193" s="118">
        <f t="shared" si="33"/>
        <v>317.66532312599998</v>
      </c>
      <c r="J193" s="118">
        <f t="shared" si="34"/>
        <v>2117.7688208399995</v>
      </c>
      <c r="K193" s="118">
        <f t="shared" si="24"/>
        <v>260.95143452054856</v>
      </c>
      <c r="L193" s="125">
        <f t="shared" si="25"/>
        <v>69.587049205479474</v>
      </c>
      <c r="M193" s="115">
        <f>+M194</f>
        <v>87.536223729291706</v>
      </c>
      <c r="N193" s="60">
        <f t="shared" si="26"/>
        <v>90.16</v>
      </c>
      <c r="O193" s="70">
        <f t="shared" si="27"/>
        <v>1.2949334436382227</v>
      </c>
    </row>
    <row r="194" spans="2:15" ht="13.5" thickBot="1" x14ac:dyDescent="0.25">
      <c r="B194" s="93"/>
      <c r="C194" s="93"/>
      <c r="D194" s="77"/>
      <c r="E194" s="93"/>
      <c r="F194" s="94"/>
      <c r="G194" s="60"/>
      <c r="H194" s="60"/>
      <c r="I194" s="60"/>
      <c r="J194" s="60"/>
      <c r="K194" s="60"/>
      <c r="L194" s="77"/>
      <c r="M194" s="78">
        <v>87.536223729291706</v>
      </c>
      <c r="N194" s="60">
        <f t="shared" si="26"/>
        <v>90.16</v>
      </c>
      <c r="O194" s="70" t="e">
        <f t="shared" si="27"/>
        <v>#DIV/0!</v>
      </c>
    </row>
    <row r="195" spans="2:15" ht="13.5" thickBot="1" x14ac:dyDescent="0.25">
      <c r="B195" s="93"/>
      <c r="C195" s="93"/>
      <c r="D195" s="77"/>
      <c r="E195" s="93"/>
      <c r="F195" s="94"/>
      <c r="G195" s="60"/>
      <c r="H195" s="60"/>
      <c r="I195" s="60"/>
      <c r="J195" s="60"/>
      <c r="K195" s="60"/>
      <c r="L195" s="77"/>
      <c r="M195" s="69">
        <f>+M196</f>
        <v>66.267782228001494</v>
      </c>
      <c r="N195" s="60">
        <f t="shared" si="26"/>
        <v>68.260000000000005</v>
      </c>
      <c r="O195" s="70" t="e">
        <f t="shared" si="27"/>
        <v>#DIV/0!</v>
      </c>
    </row>
    <row r="196" spans="2:15" ht="13.5" thickBot="1" x14ac:dyDescent="0.25">
      <c r="B196" s="93"/>
      <c r="C196" s="93"/>
      <c r="D196" s="77"/>
      <c r="E196" s="93"/>
      <c r="F196" s="94"/>
      <c r="G196" s="60"/>
      <c r="H196" s="60"/>
      <c r="I196" s="60"/>
      <c r="J196" s="60"/>
      <c r="K196" s="60"/>
      <c r="L196" s="77"/>
      <c r="M196" s="90">
        <v>66.267782228001494</v>
      </c>
      <c r="N196" s="60">
        <f t="shared" si="26"/>
        <v>68.260000000000005</v>
      </c>
      <c r="O196" s="70" t="e">
        <f t="shared" si="27"/>
        <v>#DIV/0!</v>
      </c>
    </row>
    <row r="197" spans="2:15" x14ac:dyDescent="0.2">
      <c r="B197" s="93"/>
      <c r="C197" s="93"/>
      <c r="D197" s="77"/>
      <c r="E197" s="93"/>
      <c r="F197" s="94"/>
      <c r="G197" s="60"/>
      <c r="H197" s="60"/>
      <c r="I197" s="60"/>
      <c r="J197" s="60"/>
      <c r="K197" s="60"/>
      <c r="L197" s="77"/>
      <c r="M197" s="94"/>
      <c r="O197" s="70"/>
    </row>
    <row r="198" spans="2:15" x14ac:dyDescent="0.2">
      <c r="B198" s="93"/>
      <c r="C198" s="93"/>
      <c r="D198" s="77"/>
      <c r="E198" s="93"/>
      <c r="F198" s="94"/>
      <c r="G198" s="60"/>
      <c r="H198" s="60"/>
      <c r="I198" s="60"/>
      <c r="J198" s="60"/>
      <c r="K198" s="60"/>
      <c r="L198" s="77"/>
      <c r="M198" s="94"/>
    </row>
    <row r="199" spans="2:15" x14ac:dyDescent="0.2">
      <c r="B199" s="93"/>
      <c r="C199" s="93"/>
      <c r="D199" s="77"/>
      <c r="E199" s="93"/>
      <c r="F199" s="94"/>
      <c r="G199" s="60"/>
      <c r="H199" s="60"/>
      <c r="I199" s="60"/>
      <c r="J199" s="60"/>
      <c r="K199" s="60"/>
      <c r="L199" s="77"/>
      <c r="M199" s="94"/>
    </row>
    <row r="200" spans="2:15" x14ac:dyDescent="0.2">
      <c r="L200" s="77"/>
      <c r="M200" s="94"/>
    </row>
    <row r="201" spans="2:15" x14ac:dyDescent="0.2">
      <c r="L201" s="77"/>
      <c r="M201" s="94"/>
    </row>
    <row r="202" spans="2:15" x14ac:dyDescent="0.2">
      <c r="L202" s="77"/>
      <c r="M202" s="94"/>
    </row>
    <row r="203" spans="2:15" x14ac:dyDescent="0.2">
      <c r="L203" s="77"/>
    </row>
    <row r="204" spans="2:15" x14ac:dyDescent="0.2">
      <c r="L204" s="77"/>
    </row>
    <row r="205" spans="2:15" x14ac:dyDescent="0.2">
      <c r="L205" s="77"/>
    </row>
    <row r="206" spans="2:15" x14ac:dyDescent="0.2">
      <c r="L206" s="77"/>
    </row>
    <row r="207" spans="2:15" x14ac:dyDescent="0.2">
      <c r="L207" s="77"/>
    </row>
    <row r="208" spans="2:15" x14ac:dyDescent="0.2">
      <c r="L208" s="77"/>
    </row>
    <row r="209" spans="12:12" x14ac:dyDescent="0.2">
      <c r="L209" s="77"/>
    </row>
    <row r="210" spans="12:12" x14ac:dyDescent="0.2">
      <c r="L210" s="77"/>
    </row>
    <row r="211" spans="12:12" x14ac:dyDescent="0.2">
      <c r="L211" s="77"/>
    </row>
    <row r="212" spans="12:12" x14ac:dyDescent="0.2">
      <c r="L212" s="77"/>
    </row>
    <row r="213" spans="12:12" x14ac:dyDescent="0.2">
      <c r="L213" s="77"/>
    </row>
    <row r="214" spans="12:12" x14ac:dyDescent="0.2">
      <c r="L214" s="77"/>
    </row>
    <row r="215" spans="12:12" x14ac:dyDescent="0.2">
      <c r="L215" s="77"/>
    </row>
    <row r="216" spans="12:12" x14ac:dyDescent="0.2">
      <c r="L216" s="77"/>
    </row>
    <row r="217" spans="12:12" x14ac:dyDescent="0.2">
      <c r="L217" s="77"/>
    </row>
    <row r="218" spans="12:12" x14ac:dyDescent="0.2">
      <c r="L218" s="77"/>
    </row>
    <row r="219" spans="12:12" x14ac:dyDescent="0.2">
      <c r="L219" s="77"/>
    </row>
    <row r="220" spans="12:12" x14ac:dyDescent="0.2">
      <c r="L220" s="77"/>
    </row>
    <row r="221" spans="12:12" x14ac:dyDescent="0.2">
      <c r="L221" s="77"/>
    </row>
    <row r="222" spans="12:12" x14ac:dyDescent="0.2">
      <c r="L222" s="77"/>
    </row>
    <row r="223" spans="12:12" x14ac:dyDescent="0.2">
      <c r="L223" s="77"/>
    </row>
    <row r="224" spans="12:12" x14ac:dyDescent="0.2">
      <c r="L224" s="77"/>
    </row>
    <row r="225" spans="12:12" x14ac:dyDescent="0.2">
      <c r="L225" s="77"/>
    </row>
    <row r="226" spans="12:12" x14ac:dyDescent="0.2">
      <c r="L226" s="77"/>
    </row>
    <row r="227" spans="12:12" x14ac:dyDescent="0.2">
      <c r="L227" s="77"/>
    </row>
    <row r="228" spans="12:12" x14ac:dyDescent="0.2">
      <c r="L228" s="77"/>
    </row>
    <row r="229" spans="12:12" x14ac:dyDescent="0.2">
      <c r="L229" s="77"/>
    </row>
    <row r="230" spans="12:12" x14ac:dyDescent="0.2">
      <c r="L230" s="77"/>
    </row>
    <row r="231" spans="12:12" x14ac:dyDescent="0.2">
      <c r="L231" s="77"/>
    </row>
    <row r="232" spans="12:12" x14ac:dyDescent="0.2">
      <c r="L232" s="77"/>
    </row>
    <row r="233" spans="12:12" x14ac:dyDescent="0.2">
      <c r="L233" s="77"/>
    </row>
    <row r="234" spans="12:12" x14ac:dyDescent="0.2">
      <c r="L234" s="77"/>
    </row>
    <row r="235" spans="12:12" x14ac:dyDescent="0.2">
      <c r="L235" s="77"/>
    </row>
    <row r="236" spans="12:12" x14ac:dyDescent="0.2">
      <c r="L236" s="77"/>
    </row>
    <row r="237" spans="12:12" x14ac:dyDescent="0.2">
      <c r="L237" s="77"/>
    </row>
    <row r="238" spans="12:12" x14ac:dyDescent="0.2">
      <c r="L238" s="77"/>
    </row>
    <row r="239" spans="12:12" x14ac:dyDescent="0.2">
      <c r="L239" s="77"/>
    </row>
    <row r="240" spans="12:12" x14ac:dyDescent="0.2">
      <c r="L240" s="77"/>
    </row>
    <row r="241" spans="12:12" x14ac:dyDescent="0.2">
      <c r="L241" s="77"/>
    </row>
    <row r="242" spans="12:12" x14ac:dyDescent="0.2">
      <c r="L242" s="77"/>
    </row>
    <row r="243" spans="12:12" x14ac:dyDescent="0.2">
      <c r="L243" s="77"/>
    </row>
    <row r="244" spans="12:12" x14ac:dyDescent="0.2">
      <c r="L244" s="77"/>
    </row>
    <row r="245" spans="12:12" x14ac:dyDescent="0.2">
      <c r="L245" s="77"/>
    </row>
    <row r="246" spans="12:12" x14ac:dyDescent="0.2">
      <c r="L246" s="77"/>
    </row>
    <row r="247" spans="12:12" x14ac:dyDescent="0.2">
      <c r="L247" s="77"/>
    </row>
    <row r="248" spans="12:12" x14ac:dyDescent="0.2">
      <c r="L248" s="77"/>
    </row>
    <row r="249" spans="12:12" x14ac:dyDescent="0.2">
      <c r="L249" s="77"/>
    </row>
    <row r="250" spans="12:12" x14ac:dyDescent="0.2">
      <c r="L250" s="77"/>
    </row>
    <row r="251" spans="12:12" x14ac:dyDescent="0.2">
      <c r="L251" s="77"/>
    </row>
    <row r="252" spans="12:12" x14ac:dyDescent="0.2">
      <c r="L252" s="77"/>
    </row>
    <row r="253" spans="12:12" x14ac:dyDescent="0.2">
      <c r="L253" s="77"/>
    </row>
    <row r="254" spans="12:12" x14ac:dyDescent="0.2">
      <c r="L254" s="77"/>
    </row>
    <row r="255" spans="12:12" x14ac:dyDescent="0.2">
      <c r="L255" s="77"/>
    </row>
    <row r="256" spans="12:12" x14ac:dyDescent="0.2">
      <c r="L256" s="77"/>
    </row>
    <row r="257" spans="12:12" x14ac:dyDescent="0.2">
      <c r="L257" s="77"/>
    </row>
    <row r="258" spans="12:12" x14ac:dyDescent="0.2">
      <c r="L258" s="77"/>
    </row>
    <row r="259" spans="12:12" x14ac:dyDescent="0.2">
      <c r="L259" s="77"/>
    </row>
    <row r="260" spans="12:12" x14ac:dyDescent="0.2">
      <c r="L260" s="77"/>
    </row>
    <row r="261" spans="12:12" x14ac:dyDescent="0.2">
      <c r="L261" s="77"/>
    </row>
    <row r="262" spans="12:12" x14ac:dyDescent="0.2">
      <c r="L262" s="77"/>
    </row>
    <row r="263" spans="12:12" x14ac:dyDescent="0.2">
      <c r="L263" s="77"/>
    </row>
    <row r="264" spans="12:12" x14ac:dyDescent="0.2">
      <c r="L264" s="77"/>
    </row>
    <row r="265" spans="12:12" x14ac:dyDescent="0.2">
      <c r="L265" s="77"/>
    </row>
    <row r="266" spans="12:12" x14ac:dyDescent="0.2">
      <c r="L266" s="77"/>
    </row>
    <row r="267" spans="12:12" x14ac:dyDescent="0.2">
      <c r="L267" s="77"/>
    </row>
    <row r="268" spans="12:12" x14ac:dyDescent="0.2">
      <c r="L268" s="77"/>
    </row>
    <row r="269" spans="12:12" x14ac:dyDescent="0.2">
      <c r="L269" s="77"/>
    </row>
    <row r="270" spans="12:12" x14ac:dyDescent="0.2">
      <c r="L270" s="77"/>
    </row>
    <row r="271" spans="12:12" x14ac:dyDescent="0.2">
      <c r="L271" s="77"/>
    </row>
    <row r="272" spans="12:12" x14ac:dyDescent="0.2">
      <c r="L272" s="77"/>
    </row>
    <row r="273" spans="12:12" x14ac:dyDescent="0.2">
      <c r="L273" s="77"/>
    </row>
    <row r="274" spans="12:12" x14ac:dyDescent="0.2">
      <c r="L274" s="77"/>
    </row>
    <row r="275" spans="12:12" x14ac:dyDescent="0.2">
      <c r="L275" s="77"/>
    </row>
    <row r="276" spans="12:12" x14ac:dyDescent="0.2">
      <c r="L276" s="77"/>
    </row>
    <row r="277" spans="12:12" x14ac:dyDescent="0.2">
      <c r="L277" s="77"/>
    </row>
    <row r="278" spans="12:12" x14ac:dyDescent="0.2">
      <c r="L278" s="77"/>
    </row>
    <row r="279" spans="12:12" x14ac:dyDescent="0.2">
      <c r="L279" s="77"/>
    </row>
    <row r="280" spans="12:12" x14ac:dyDescent="0.2">
      <c r="L280" s="77"/>
    </row>
    <row r="281" spans="12:12" x14ac:dyDescent="0.2">
      <c r="L281" s="77"/>
    </row>
    <row r="282" spans="12:12" x14ac:dyDescent="0.2">
      <c r="L282" s="77"/>
    </row>
    <row r="283" spans="12:12" x14ac:dyDescent="0.2">
      <c r="L283" s="77"/>
    </row>
    <row r="284" spans="12:12" x14ac:dyDescent="0.2">
      <c r="L284" s="77"/>
    </row>
    <row r="285" spans="12:12" x14ac:dyDescent="0.2">
      <c r="L285" s="77"/>
    </row>
    <row r="286" spans="12:12" x14ac:dyDescent="0.2">
      <c r="L286" s="77"/>
    </row>
    <row r="287" spans="12:12" x14ac:dyDescent="0.2">
      <c r="L287" s="77"/>
    </row>
    <row r="288" spans="12:12" x14ac:dyDescent="0.2">
      <c r="L288" s="77"/>
    </row>
    <row r="289" spans="12:12" x14ac:dyDescent="0.2">
      <c r="L289" s="77"/>
    </row>
    <row r="290" spans="12:12" x14ac:dyDescent="0.2">
      <c r="L290" s="77"/>
    </row>
    <row r="291" spans="12:12" x14ac:dyDescent="0.2">
      <c r="L291" s="77"/>
    </row>
    <row r="292" spans="12:12" x14ac:dyDescent="0.2">
      <c r="L292" s="77"/>
    </row>
    <row r="293" spans="12:12" x14ac:dyDescent="0.2">
      <c r="L293" s="77"/>
    </row>
    <row r="294" spans="12:12" x14ac:dyDescent="0.2">
      <c r="L294" s="77"/>
    </row>
    <row r="295" spans="12:12" x14ac:dyDescent="0.2">
      <c r="L295" s="77"/>
    </row>
    <row r="296" spans="12:12" x14ac:dyDescent="0.2">
      <c r="L296" s="77"/>
    </row>
    <row r="297" spans="12:12" x14ac:dyDescent="0.2">
      <c r="L297" s="77"/>
    </row>
    <row r="298" spans="12:12" x14ac:dyDescent="0.2">
      <c r="L298" s="77"/>
    </row>
    <row r="299" spans="12:12" x14ac:dyDescent="0.2">
      <c r="L299" s="77"/>
    </row>
    <row r="300" spans="12:12" x14ac:dyDescent="0.2">
      <c r="L300" s="77"/>
    </row>
    <row r="301" spans="12:12" x14ac:dyDescent="0.2">
      <c r="L301" s="77"/>
    </row>
    <row r="302" spans="12:12" x14ac:dyDescent="0.2">
      <c r="L302" s="77"/>
    </row>
    <row r="303" spans="12:12" x14ac:dyDescent="0.2">
      <c r="L303" s="77"/>
    </row>
    <row r="304" spans="12:12" x14ac:dyDescent="0.2">
      <c r="L304" s="77"/>
    </row>
    <row r="305" spans="12:12" x14ac:dyDescent="0.2">
      <c r="L305" s="77"/>
    </row>
    <row r="306" spans="12:12" x14ac:dyDescent="0.2">
      <c r="L306" s="77"/>
    </row>
    <row r="307" spans="12:12" x14ac:dyDescent="0.2">
      <c r="L307" s="77"/>
    </row>
    <row r="308" spans="12:12" x14ac:dyDescent="0.2">
      <c r="L308" s="77"/>
    </row>
    <row r="309" spans="12:12" x14ac:dyDescent="0.2">
      <c r="L309" s="77"/>
    </row>
    <row r="310" spans="12:12" x14ac:dyDescent="0.2">
      <c r="L310" s="77"/>
    </row>
    <row r="311" spans="12:12" x14ac:dyDescent="0.2">
      <c r="L311" s="77"/>
    </row>
    <row r="312" spans="12:12" x14ac:dyDescent="0.2">
      <c r="L312" s="77"/>
    </row>
    <row r="313" spans="12:12" x14ac:dyDescent="0.2">
      <c r="L313" s="77"/>
    </row>
    <row r="314" spans="12:12" x14ac:dyDescent="0.2">
      <c r="L314" s="77"/>
    </row>
    <row r="315" spans="12:12" x14ac:dyDescent="0.2">
      <c r="L315" s="77"/>
    </row>
    <row r="316" spans="12:12" x14ac:dyDescent="0.2">
      <c r="L316" s="77"/>
    </row>
    <row r="317" spans="12:12" x14ac:dyDescent="0.2">
      <c r="L317" s="77"/>
    </row>
    <row r="318" spans="12:12" x14ac:dyDescent="0.2">
      <c r="L318" s="77"/>
    </row>
    <row r="319" spans="12:12" x14ac:dyDescent="0.2">
      <c r="L319" s="77"/>
    </row>
    <row r="320" spans="12:12" x14ac:dyDescent="0.2">
      <c r="L320" s="77"/>
    </row>
    <row r="321" spans="12:12" x14ac:dyDescent="0.2">
      <c r="L321" s="77"/>
    </row>
    <row r="322" spans="12:12" x14ac:dyDescent="0.2">
      <c r="L322" s="77"/>
    </row>
    <row r="323" spans="12:12" x14ac:dyDescent="0.2">
      <c r="L323" s="77"/>
    </row>
    <row r="324" spans="12:12" x14ac:dyDescent="0.2">
      <c r="L324" s="77"/>
    </row>
    <row r="325" spans="12:12" x14ac:dyDescent="0.2">
      <c r="L325" s="77"/>
    </row>
    <row r="326" spans="12:12" x14ac:dyDescent="0.2">
      <c r="L326" s="77"/>
    </row>
    <row r="327" spans="12:12" x14ac:dyDescent="0.2">
      <c r="L327" s="77"/>
    </row>
    <row r="328" spans="12:12" x14ac:dyDescent="0.2">
      <c r="L328" s="77"/>
    </row>
    <row r="329" spans="12:12" x14ac:dyDescent="0.2">
      <c r="L329" s="77"/>
    </row>
    <row r="330" spans="12:12" x14ac:dyDescent="0.2">
      <c r="L330" s="77"/>
    </row>
    <row r="331" spans="12:12" x14ac:dyDescent="0.2">
      <c r="L331" s="77"/>
    </row>
    <row r="332" spans="12:12" x14ac:dyDescent="0.2">
      <c r="L332" s="77"/>
    </row>
    <row r="333" spans="12:12" x14ac:dyDescent="0.2">
      <c r="L333" s="77"/>
    </row>
    <row r="334" spans="12:12" x14ac:dyDescent="0.2">
      <c r="L334" s="77"/>
    </row>
    <row r="335" spans="12:12" x14ac:dyDescent="0.2">
      <c r="L335" s="77"/>
    </row>
    <row r="336" spans="12:12" x14ac:dyDescent="0.2">
      <c r="L336" s="77"/>
    </row>
    <row r="337" spans="12:12" x14ac:dyDescent="0.2">
      <c r="L337" s="77"/>
    </row>
    <row r="338" spans="12:12" x14ac:dyDescent="0.2">
      <c r="L338" s="77"/>
    </row>
    <row r="339" spans="12:12" x14ac:dyDescent="0.2">
      <c r="L339" s="77"/>
    </row>
    <row r="340" spans="12:12" x14ac:dyDescent="0.2">
      <c r="L340" s="77"/>
    </row>
    <row r="341" spans="12:12" x14ac:dyDescent="0.2">
      <c r="L341" s="77"/>
    </row>
    <row r="342" spans="12:12" x14ac:dyDescent="0.2">
      <c r="L342" s="77"/>
    </row>
    <row r="343" spans="12:12" x14ac:dyDescent="0.2">
      <c r="L343" s="77"/>
    </row>
    <row r="344" spans="12:12" x14ac:dyDescent="0.2">
      <c r="L344" s="77"/>
    </row>
    <row r="345" spans="12:12" x14ac:dyDescent="0.2">
      <c r="L345" s="77"/>
    </row>
    <row r="346" spans="12:12" x14ac:dyDescent="0.2">
      <c r="L346" s="77"/>
    </row>
    <row r="347" spans="12:12" x14ac:dyDescent="0.2">
      <c r="L347" s="77"/>
    </row>
    <row r="348" spans="12:12" x14ac:dyDescent="0.2">
      <c r="L348" s="77"/>
    </row>
    <row r="349" spans="12:12" x14ac:dyDescent="0.2">
      <c r="L349" s="77"/>
    </row>
    <row r="350" spans="12:12" x14ac:dyDescent="0.2">
      <c r="L350" s="77"/>
    </row>
    <row r="351" spans="12:12" x14ac:dyDescent="0.2">
      <c r="L351" s="77"/>
    </row>
    <row r="352" spans="12:12" x14ac:dyDescent="0.2">
      <c r="L352" s="77"/>
    </row>
    <row r="353" spans="12:12" x14ac:dyDescent="0.2">
      <c r="L353" s="77"/>
    </row>
    <row r="354" spans="12:12" x14ac:dyDescent="0.2">
      <c r="L354" s="77"/>
    </row>
    <row r="355" spans="12:12" x14ac:dyDescent="0.2">
      <c r="L355" s="77"/>
    </row>
    <row r="356" spans="12:12" x14ac:dyDescent="0.2">
      <c r="L356" s="77"/>
    </row>
    <row r="357" spans="12:12" x14ac:dyDescent="0.2">
      <c r="L357" s="77"/>
    </row>
    <row r="358" spans="12:12" x14ac:dyDescent="0.2">
      <c r="L358" s="77"/>
    </row>
  </sheetData>
  <mergeCells count="17">
    <mergeCell ref="B2:L2"/>
    <mergeCell ref="B9:B11"/>
    <mergeCell ref="C9:C11"/>
    <mergeCell ref="D9:D11"/>
    <mergeCell ref="F9:F11"/>
    <mergeCell ref="G9:J9"/>
    <mergeCell ref="K9:K11"/>
    <mergeCell ref="L9:L11"/>
    <mergeCell ref="G10:G11"/>
    <mergeCell ref="H10:H11"/>
    <mergeCell ref="I10:I11"/>
    <mergeCell ref="J10:J11"/>
    <mergeCell ref="B3:L3"/>
    <mergeCell ref="B4:L4"/>
    <mergeCell ref="B5:L5"/>
    <mergeCell ref="B6:L6"/>
    <mergeCell ref="B7:L7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B12" sqref="B12"/>
    </sheetView>
  </sheetViews>
  <sheetFormatPr baseColWidth="10" defaultRowHeight="12" x14ac:dyDescent="0.2"/>
  <cols>
    <col min="1" max="1" width="22" style="161" customWidth="1"/>
    <col min="2" max="2" width="46.28515625" style="161" customWidth="1"/>
    <col min="3" max="3" width="15.28515625" style="161" customWidth="1"/>
    <col min="4" max="16384" width="11.42578125" style="161"/>
  </cols>
  <sheetData>
    <row r="1" spans="1:3" ht="69" customHeight="1" x14ac:dyDescent="0.2">
      <c r="A1" s="281" t="s">
        <v>502</v>
      </c>
      <c r="B1" s="282"/>
      <c r="C1" s="283"/>
    </row>
    <row r="2" spans="1:3" ht="16.5" customHeight="1" x14ac:dyDescent="0.2">
      <c r="A2" s="284"/>
      <c r="B2" s="285"/>
      <c r="C2" s="286"/>
    </row>
    <row r="3" spans="1:3" x14ac:dyDescent="0.2">
      <c r="A3" s="287" t="s">
        <v>397</v>
      </c>
      <c r="B3" s="288" t="s">
        <v>0</v>
      </c>
      <c r="C3" s="289" t="s">
        <v>1</v>
      </c>
    </row>
    <row r="4" spans="1:3" x14ac:dyDescent="0.2">
      <c r="A4" s="290">
        <v>900001</v>
      </c>
      <c r="B4" s="291" t="s">
        <v>398</v>
      </c>
      <c r="C4" s="292">
        <f>SUM(C5:C34)</f>
        <v>307106517.81</v>
      </c>
    </row>
    <row r="5" spans="1:3" x14ac:dyDescent="0.2">
      <c r="A5" s="293" t="s">
        <v>399</v>
      </c>
      <c r="B5" s="162" t="s">
        <v>57</v>
      </c>
      <c r="C5" s="294">
        <v>7287529.3599999994</v>
      </c>
    </row>
    <row r="6" spans="1:3" ht="15" customHeight="1" x14ac:dyDescent="0.2">
      <c r="A6" s="293" t="s">
        <v>400</v>
      </c>
      <c r="B6" s="162" t="s">
        <v>401</v>
      </c>
      <c r="C6" s="294">
        <v>3464593.81</v>
      </c>
    </row>
    <row r="7" spans="1:3" x14ac:dyDescent="0.2">
      <c r="A7" s="293" t="s">
        <v>402</v>
      </c>
      <c r="B7" s="162" t="s">
        <v>66</v>
      </c>
      <c r="C7" s="294">
        <v>125027333.13999999</v>
      </c>
    </row>
    <row r="8" spans="1:3" x14ac:dyDescent="0.2">
      <c r="A8" s="293" t="s">
        <v>403</v>
      </c>
      <c r="B8" s="162" t="s">
        <v>503</v>
      </c>
      <c r="C8" s="294">
        <v>1070739.9100000001</v>
      </c>
    </row>
    <row r="9" spans="1:3" x14ac:dyDescent="0.2">
      <c r="A9" s="293" t="s">
        <v>504</v>
      </c>
      <c r="B9" s="162" t="s">
        <v>505</v>
      </c>
      <c r="C9" s="294">
        <v>1011335.53</v>
      </c>
    </row>
    <row r="10" spans="1:3" x14ac:dyDescent="0.2">
      <c r="A10" s="293" t="s">
        <v>404</v>
      </c>
      <c r="B10" s="162" t="s">
        <v>506</v>
      </c>
      <c r="C10" s="294">
        <v>762331.79</v>
      </c>
    </row>
    <row r="11" spans="1:3" x14ac:dyDescent="0.2">
      <c r="A11" s="293" t="s">
        <v>405</v>
      </c>
      <c r="B11" s="162" t="s">
        <v>63</v>
      </c>
      <c r="C11" s="294">
        <v>4253619.17</v>
      </c>
    </row>
    <row r="12" spans="1:3" x14ac:dyDescent="0.2">
      <c r="A12" s="293" t="s">
        <v>406</v>
      </c>
      <c r="B12" s="162" t="s">
        <v>407</v>
      </c>
      <c r="C12" s="294">
        <v>4597902.7699999996</v>
      </c>
    </row>
    <row r="13" spans="1:3" x14ac:dyDescent="0.2">
      <c r="A13" s="293" t="s">
        <v>408</v>
      </c>
      <c r="B13" s="162" t="s">
        <v>409</v>
      </c>
      <c r="C13" s="294">
        <v>935383.62</v>
      </c>
    </row>
    <row r="14" spans="1:3" x14ac:dyDescent="0.2">
      <c r="A14" s="293" t="s">
        <v>410</v>
      </c>
      <c r="B14" s="162" t="s">
        <v>67</v>
      </c>
      <c r="C14" s="294">
        <v>4528149.8900000006</v>
      </c>
    </row>
    <row r="15" spans="1:3" x14ac:dyDescent="0.2">
      <c r="A15" s="293" t="s">
        <v>411</v>
      </c>
      <c r="B15" s="162" t="s">
        <v>507</v>
      </c>
      <c r="C15" s="294">
        <v>1776685.01</v>
      </c>
    </row>
    <row r="16" spans="1:3" x14ac:dyDescent="0.2">
      <c r="A16" s="293" t="s">
        <v>412</v>
      </c>
      <c r="B16" s="162" t="s">
        <v>413</v>
      </c>
      <c r="C16" s="294">
        <v>1239464.22</v>
      </c>
    </row>
    <row r="17" spans="1:3" x14ac:dyDescent="0.2">
      <c r="A17" s="293" t="s">
        <v>414</v>
      </c>
      <c r="B17" s="162" t="s">
        <v>415</v>
      </c>
      <c r="C17" s="294">
        <v>661367.80000000005</v>
      </c>
    </row>
    <row r="18" spans="1:3" x14ac:dyDescent="0.2">
      <c r="A18" s="293" t="s">
        <v>416</v>
      </c>
      <c r="B18" s="162" t="s">
        <v>417</v>
      </c>
      <c r="C18" s="294">
        <v>1439519.71</v>
      </c>
    </row>
    <row r="19" spans="1:3" x14ac:dyDescent="0.2">
      <c r="A19" s="293" t="s">
        <v>418</v>
      </c>
      <c r="B19" s="162" t="s">
        <v>419</v>
      </c>
      <c r="C19" s="294">
        <v>6248768.8399999999</v>
      </c>
    </row>
    <row r="20" spans="1:3" x14ac:dyDescent="0.2">
      <c r="A20" s="293" t="s">
        <v>420</v>
      </c>
      <c r="B20" s="162" t="s">
        <v>60</v>
      </c>
      <c r="C20" s="294">
        <v>43766856.939999998</v>
      </c>
    </row>
    <row r="21" spans="1:3" x14ac:dyDescent="0.2">
      <c r="A21" s="293" t="s">
        <v>421</v>
      </c>
      <c r="B21" s="162" t="s">
        <v>422</v>
      </c>
      <c r="C21" s="294">
        <v>1542027.9</v>
      </c>
    </row>
    <row r="22" spans="1:3" x14ac:dyDescent="0.2">
      <c r="A22" s="293" t="s">
        <v>423</v>
      </c>
      <c r="B22" s="162" t="s">
        <v>424</v>
      </c>
      <c r="C22" s="294">
        <v>1902062.27</v>
      </c>
    </row>
    <row r="23" spans="1:3" x14ac:dyDescent="0.2">
      <c r="A23" s="293" t="s">
        <v>425</v>
      </c>
      <c r="B23" s="162" t="s">
        <v>62</v>
      </c>
      <c r="C23" s="294">
        <v>7311007.7300000004</v>
      </c>
    </row>
    <row r="24" spans="1:3" x14ac:dyDescent="0.2">
      <c r="A24" s="293" t="s">
        <v>426</v>
      </c>
      <c r="B24" s="162" t="s">
        <v>61</v>
      </c>
      <c r="C24" s="294">
        <v>3330968.92</v>
      </c>
    </row>
    <row r="25" spans="1:3" x14ac:dyDescent="0.2">
      <c r="A25" s="293" t="s">
        <v>427</v>
      </c>
      <c r="B25" s="162" t="s">
        <v>428</v>
      </c>
      <c r="C25" s="294">
        <v>4560260.55</v>
      </c>
    </row>
    <row r="26" spans="1:3" x14ac:dyDescent="0.2">
      <c r="A26" s="293" t="s">
        <v>429</v>
      </c>
      <c r="B26" s="162" t="s">
        <v>430</v>
      </c>
      <c r="C26" s="294">
        <v>7060408.04</v>
      </c>
    </row>
    <row r="27" spans="1:3" x14ac:dyDescent="0.2">
      <c r="A27" s="293" t="s">
        <v>431</v>
      </c>
      <c r="B27" s="162" t="s">
        <v>59</v>
      </c>
      <c r="C27" s="294">
        <v>26683507.780000001</v>
      </c>
    </row>
    <row r="28" spans="1:3" x14ac:dyDescent="0.2">
      <c r="A28" s="293" t="s">
        <v>432</v>
      </c>
      <c r="B28" s="162" t="s">
        <v>433</v>
      </c>
      <c r="C28" s="294">
        <v>2556058.0300000003</v>
      </c>
    </row>
    <row r="29" spans="1:3" x14ac:dyDescent="0.2">
      <c r="A29" s="293" t="s">
        <v>434</v>
      </c>
      <c r="B29" s="162" t="s">
        <v>65</v>
      </c>
      <c r="C29" s="294">
        <v>27281313.239999995</v>
      </c>
    </row>
    <row r="30" spans="1:3" x14ac:dyDescent="0.2">
      <c r="A30" s="293" t="s">
        <v>435</v>
      </c>
      <c r="B30" s="162" t="s">
        <v>58</v>
      </c>
      <c r="C30" s="294">
        <v>2374222.36</v>
      </c>
    </row>
    <row r="31" spans="1:3" x14ac:dyDescent="0.2">
      <c r="A31" s="293" t="s">
        <v>436</v>
      </c>
      <c r="B31" s="162" t="s">
        <v>64</v>
      </c>
      <c r="C31" s="294">
        <v>951028.13</v>
      </c>
    </row>
    <row r="32" spans="1:3" x14ac:dyDescent="0.2">
      <c r="A32" s="293" t="s">
        <v>437</v>
      </c>
      <c r="B32" s="162" t="s">
        <v>438</v>
      </c>
      <c r="C32" s="294">
        <v>387843.62</v>
      </c>
    </row>
    <row r="33" spans="1:3" x14ac:dyDescent="0.2">
      <c r="A33" s="293" t="s">
        <v>439</v>
      </c>
      <c r="B33" s="162" t="s">
        <v>68</v>
      </c>
      <c r="C33" s="294">
        <v>455706.16</v>
      </c>
    </row>
    <row r="34" spans="1:3" ht="12.75" thickBot="1" x14ac:dyDescent="0.25">
      <c r="A34" s="295" t="s">
        <v>440</v>
      </c>
      <c r="B34" s="296" t="s">
        <v>69</v>
      </c>
      <c r="C34" s="297">
        <v>12638521.57</v>
      </c>
    </row>
  </sheetData>
  <protectedRanges>
    <protectedRange sqref="C4" name="Rango1_2"/>
  </protectedRanges>
  <mergeCells count="1">
    <mergeCell ref="A1:C1"/>
  </mergeCells>
  <dataValidations count="3">
    <dataValidation allowBlank="1" showInputMessage="1" showErrorMessage="1" prompt="De acuerdo a la Clasificación Administrativa, publicada en el DOF del 7 de julio de 2011.  Además incluir la UR, separado por guion (CA - UR)." sqref="A3"/>
    <dataValidation allowBlank="1" showInputMessage="1" showErrorMessage="1" prompt="Se refiere al nombre que se asigna a cada uno de los desagregados que se señalan." sqref="B3"/>
    <dataValidation allowBlank="1" showInputMessage="1" showErrorMessage="1" prompt="Refleja las asignaciones presupuestarias anuales comprometidas en el Presupuesto de Egresos." sqref="C3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1:D55"/>
  <sheetViews>
    <sheetView workbookViewId="0">
      <selection activeCell="E8" sqref="E8"/>
    </sheetView>
  </sheetViews>
  <sheetFormatPr baseColWidth="10" defaultRowHeight="15" x14ac:dyDescent="0.25"/>
  <cols>
    <col min="3" max="3" width="54.28515625" customWidth="1"/>
    <col min="4" max="4" width="20.5703125" bestFit="1" customWidth="1"/>
    <col min="5" max="5" width="15.7109375" customWidth="1"/>
    <col min="259" max="259" width="54.28515625" customWidth="1"/>
    <col min="260" max="260" width="20.5703125" bestFit="1" customWidth="1"/>
    <col min="261" max="261" width="15.7109375" customWidth="1"/>
    <col min="515" max="515" width="54.28515625" customWidth="1"/>
    <col min="516" max="516" width="20.5703125" bestFit="1" customWidth="1"/>
    <col min="517" max="517" width="15.7109375" customWidth="1"/>
    <col min="771" max="771" width="54.28515625" customWidth="1"/>
    <col min="772" max="772" width="20.5703125" bestFit="1" customWidth="1"/>
    <col min="773" max="773" width="15.7109375" customWidth="1"/>
    <col min="1027" max="1027" width="54.28515625" customWidth="1"/>
    <col min="1028" max="1028" width="20.5703125" bestFit="1" customWidth="1"/>
    <col min="1029" max="1029" width="15.7109375" customWidth="1"/>
    <col min="1283" max="1283" width="54.28515625" customWidth="1"/>
    <col min="1284" max="1284" width="20.5703125" bestFit="1" customWidth="1"/>
    <col min="1285" max="1285" width="15.7109375" customWidth="1"/>
    <col min="1539" max="1539" width="54.28515625" customWidth="1"/>
    <col min="1540" max="1540" width="20.5703125" bestFit="1" customWidth="1"/>
    <col min="1541" max="1541" width="15.7109375" customWidth="1"/>
    <col min="1795" max="1795" width="54.28515625" customWidth="1"/>
    <col min="1796" max="1796" width="20.5703125" bestFit="1" customWidth="1"/>
    <col min="1797" max="1797" width="15.7109375" customWidth="1"/>
    <col min="2051" max="2051" width="54.28515625" customWidth="1"/>
    <col min="2052" max="2052" width="20.5703125" bestFit="1" customWidth="1"/>
    <col min="2053" max="2053" width="15.7109375" customWidth="1"/>
    <col min="2307" max="2307" width="54.28515625" customWidth="1"/>
    <col min="2308" max="2308" width="20.5703125" bestFit="1" customWidth="1"/>
    <col min="2309" max="2309" width="15.7109375" customWidth="1"/>
    <col min="2563" max="2563" width="54.28515625" customWidth="1"/>
    <col min="2564" max="2564" width="20.5703125" bestFit="1" customWidth="1"/>
    <col min="2565" max="2565" width="15.7109375" customWidth="1"/>
    <col min="2819" max="2819" width="54.28515625" customWidth="1"/>
    <col min="2820" max="2820" width="20.5703125" bestFit="1" customWidth="1"/>
    <col min="2821" max="2821" width="15.7109375" customWidth="1"/>
    <col min="3075" max="3075" width="54.28515625" customWidth="1"/>
    <col min="3076" max="3076" width="20.5703125" bestFit="1" customWidth="1"/>
    <col min="3077" max="3077" width="15.7109375" customWidth="1"/>
    <col min="3331" max="3331" width="54.28515625" customWidth="1"/>
    <col min="3332" max="3332" width="20.5703125" bestFit="1" customWidth="1"/>
    <col min="3333" max="3333" width="15.7109375" customWidth="1"/>
    <col min="3587" max="3587" width="54.28515625" customWidth="1"/>
    <col min="3588" max="3588" width="20.5703125" bestFit="1" customWidth="1"/>
    <col min="3589" max="3589" width="15.7109375" customWidth="1"/>
    <col min="3843" max="3843" width="54.28515625" customWidth="1"/>
    <col min="3844" max="3844" width="20.5703125" bestFit="1" customWidth="1"/>
    <col min="3845" max="3845" width="15.7109375" customWidth="1"/>
    <col min="4099" max="4099" width="54.28515625" customWidth="1"/>
    <col min="4100" max="4100" width="20.5703125" bestFit="1" customWidth="1"/>
    <col min="4101" max="4101" width="15.7109375" customWidth="1"/>
    <col min="4355" max="4355" width="54.28515625" customWidth="1"/>
    <col min="4356" max="4356" width="20.5703125" bestFit="1" customWidth="1"/>
    <col min="4357" max="4357" width="15.7109375" customWidth="1"/>
    <col min="4611" max="4611" width="54.28515625" customWidth="1"/>
    <col min="4612" max="4612" width="20.5703125" bestFit="1" customWidth="1"/>
    <col min="4613" max="4613" width="15.7109375" customWidth="1"/>
    <col min="4867" max="4867" width="54.28515625" customWidth="1"/>
    <col min="4868" max="4868" width="20.5703125" bestFit="1" customWidth="1"/>
    <col min="4869" max="4869" width="15.7109375" customWidth="1"/>
    <col min="5123" max="5123" width="54.28515625" customWidth="1"/>
    <col min="5124" max="5124" width="20.5703125" bestFit="1" customWidth="1"/>
    <col min="5125" max="5125" width="15.7109375" customWidth="1"/>
    <col min="5379" max="5379" width="54.28515625" customWidth="1"/>
    <col min="5380" max="5380" width="20.5703125" bestFit="1" customWidth="1"/>
    <col min="5381" max="5381" width="15.7109375" customWidth="1"/>
    <col min="5635" max="5635" width="54.28515625" customWidth="1"/>
    <col min="5636" max="5636" width="20.5703125" bestFit="1" customWidth="1"/>
    <col min="5637" max="5637" width="15.7109375" customWidth="1"/>
    <col min="5891" max="5891" width="54.28515625" customWidth="1"/>
    <col min="5892" max="5892" width="20.5703125" bestFit="1" customWidth="1"/>
    <col min="5893" max="5893" width="15.7109375" customWidth="1"/>
    <col min="6147" max="6147" width="54.28515625" customWidth="1"/>
    <col min="6148" max="6148" width="20.5703125" bestFit="1" customWidth="1"/>
    <col min="6149" max="6149" width="15.7109375" customWidth="1"/>
    <col min="6403" max="6403" width="54.28515625" customWidth="1"/>
    <col min="6404" max="6404" width="20.5703125" bestFit="1" customWidth="1"/>
    <col min="6405" max="6405" width="15.7109375" customWidth="1"/>
    <col min="6659" max="6659" width="54.28515625" customWidth="1"/>
    <col min="6660" max="6660" width="20.5703125" bestFit="1" customWidth="1"/>
    <col min="6661" max="6661" width="15.7109375" customWidth="1"/>
    <col min="6915" max="6915" width="54.28515625" customWidth="1"/>
    <col min="6916" max="6916" width="20.5703125" bestFit="1" customWidth="1"/>
    <col min="6917" max="6917" width="15.7109375" customWidth="1"/>
    <col min="7171" max="7171" width="54.28515625" customWidth="1"/>
    <col min="7172" max="7172" width="20.5703125" bestFit="1" customWidth="1"/>
    <col min="7173" max="7173" width="15.7109375" customWidth="1"/>
    <col min="7427" max="7427" width="54.28515625" customWidth="1"/>
    <col min="7428" max="7428" width="20.5703125" bestFit="1" customWidth="1"/>
    <col min="7429" max="7429" width="15.7109375" customWidth="1"/>
    <col min="7683" max="7683" width="54.28515625" customWidth="1"/>
    <col min="7684" max="7684" width="20.5703125" bestFit="1" customWidth="1"/>
    <col min="7685" max="7685" width="15.7109375" customWidth="1"/>
    <col min="7939" max="7939" width="54.28515625" customWidth="1"/>
    <col min="7940" max="7940" width="20.5703125" bestFit="1" customWidth="1"/>
    <col min="7941" max="7941" width="15.7109375" customWidth="1"/>
    <col min="8195" max="8195" width="54.28515625" customWidth="1"/>
    <col min="8196" max="8196" width="20.5703125" bestFit="1" customWidth="1"/>
    <col min="8197" max="8197" width="15.7109375" customWidth="1"/>
    <col min="8451" max="8451" width="54.28515625" customWidth="1"/>
    <col min="8452" max="8452" width="20.5703125" bestFit="1" customWidth="1"/>
    <col min="8453" max="8453" width="15.7109375" customWidth="1"/>
    <col min="8707" max="8707" width="54.28515625" customWidth="1"/>
    <col min="8708" max="8708" width="20.5703125" bestFit="1" customWidth="1"/>
    <col min="8709" max="8709" width="15.7109375" customWidth="1"/>
    <col min="8963" max="8963" width="54.28515625" customWidth="1"/>
    <col min="8964" max="8964" width="20.5703125" bestFit="1" customWidth="1"/>
    <col min="8965" max="8965" width="15.7109375" customWidth="1"/>
    <col min="9219" max="9219" width="54.28515625" customWidth="1"/>
    <col min="9220" max="9220" width="20.5703125" bestFit="1" customWidth="1"/>
    <col min="9221" max="9221" width="15.7109375" customWidth="1"/>
    <col min="9475" max="9475" width="54.28515625" customWidth="1"/>
    <col min="9476" max="9476" width="20.5703125" bestFit="1" customWidth="1"/>
    <col min="9477" max="9477" width="15.7109375" customWidth="1"/>
    <col min="9731" max="9731" width="54.28515625" customWidth="1"/>
    <col min="9732" max="9732" width="20.5703125" bestFit="1" customWidth="1"/>
    <col min="9733" max="9733" width="15.7109375" customWidth="1"/>
    <col min="9987" max="9987" width="54.28515625" customWidth="1"/>
    <col min="9988" max="9988" width="20.5703125" bestFit="1" customWidth="1"/>
    <col min="9989" max="9989" width="15.7109375" customWidth="1"/>
    <col min="10243" max="10243" width="54.28515625" customWidth="1"/>
    <col min="10244" max="10244" width="20.5703125" bestFit="1" customWidth="1"/>
    <col min="10245" max="10245" width="15.7109375" customWidth="1"/>
    <col min="10499" max="10499" width="54.28515625" customWidth="1"/>
    <col min="10500" max="10500" width="20.5703125" bestFit="1" customWidth="1"/>
    <col min="10501" max="10501" width="15.7109375" customWidth="1"/>
    <col min="10755" max="10755" width="54.28515625" customWidth="1"/>
    <col min="10756" max="10756" width="20.5703125" bestFit="1" customWidth="1"/>
    <col min="10757" max="10757" width="15.7109375" customWidth="1"/>
    <col min="11011" max="11011" width="54.28515625" customWidth="1"/>
    <col min="11012" max="11012" width="20.5703125" bestFit="1" customWidth="1"/>
    <col min="11013" max="11013" width="15.7109375" customWidth="1"/>
    <col min="11267" max="11267" width="54.28515625" customWidth="1"/>
    <col min="11268" max="11268" width="20.5703125" bestFit="1" customWidth="1"/>
    <col min="11269" max="11269" width="15.7109375" customWidth="1"/>
    <col min="11523" max="11523" width="54.28515625" customWidth="1"/>
    <col min="11524" max="11524" width="20.5703125" bestFit="1" customWidth="1"/>
    <col min="11525" max="11525" width="15.7109375" customWidth="1"/>
    <col min="11779" max="11779" width="54.28515625" customWidth="1"/>
    <col min="11780" max="11780" width="20.5703125" bestFit="1" customWidth="1"/>
    <col min="11781" max="11781" width="15.7109375" customWidth="1"/>
    <col min="12035" max="12035" width="54.28515625" customWidth="1"/>
    <col min="12036" max="12036" width="20.5703125" bestFit="1" customWidth="1"/>
    <col min="12037" max="12037" width="15.7109375" customWidth="1"/>
    <col min="12291" max="12291" width="54.28515625" customWidth="1"/>
    <col min="12292" max="12292" width="20.5703125" bestFit="1" customWidth="1"/>
    <col min="12293" max="12293" width="15.7109375" customWidth="1"/>
    <col min="12547" max="12547" width="54.28515625" customWidth="1"/>
    <col min="12548" max="12548" width="20.5703125" bestFit="1" customWidth="1"/>
    <col min="12549" max="12549" width="15.7109375" customWidth="1"/>
    <col min="12803" max="12803" width="54.28515625" customWidth="1"/>
    <col min="12804" max="12804" width="20.5703125" bestFit="1" customWidth="1"/>
    <col min="12805" max="12805" width="15.7109375" customWidth="1"/>
    <col min="13059" max="13059" width="54.28515625" customWidth="1"/>
    <col min="13060" max="13060" width="20.5703125" bestFit="1" customWidth="1"/>
    <col min="13061" max="13061" width="15.7109375" customWidth="1"/>
    <col min="13315" max="13315" width="54.28515625" customWidth="1"/>
    <col min="13316" max="13316" width="20.5703125" bestFit="1" customWidth="1"/>
    <col min="13317" max="13317" width="15.7109375" customWidth="1"/>
    <col min="13571" max="13571" width="54.28515625" customWidth="1"/>
    <col min="13572" max="13572" width="20.5703125" bestFit="1" customWidth="1"/>
    <col min="13573" max="13573" width="15.7109375" customWidth="1"/>
    <col min="13827" max="13827" width="54.28515625" customWidth="1"/>
    <col min="13828" max="13828" width="20.5703125" bestFit="1" customWidth="1"/>
    <col min="13829" max="13829" width="15.7109375" customWidth="1"/>
    <col min="14083" max="14083" width="54.28515625" customWidth="1"/>
    <col min="14084" max="14084" width="20.5703125" bestFit="1" customWidth="1"/>
    <col min="14085" max="14085" width="15.7109375" customWidth="1"/>
    <col min="14339" max="14339" width="54.28515625" customWidth="1"/>
    <col min="14340" max="14340" width="20.5703125" bestFit="1" customWidth="1"/>
    <col min="14341" max="14341" width="15.7109375" customWidth="1"/>
    <col min="14595" max="14595" width="54.28515625" customWidth="1"/>
    <col min="14596" max="14596" width="20.5703125" bestFit="1" customWidth="1"/>
    <col min="14597" max="14597" width="15.7109375" customWidth="1"/>
    <col min="14851" max="14851" width="54.28515625" customWidth="1"/>
    <col min="14852" max="14852" width="20.5703125" bestFit="1" customWidth="1"/>
    <col min="14853" max="14853" width="15.7109375" customWidth="1"/>
    <col min="15107" max="15107" width="54.28515625" customWidth="1"/>
    <col min="15108" max="15108" width="20.5703125" bestFit="1" customWidth="1"/>
    <col min="15109" max="15109" width="15.7109375" customWidth="1"/>
    <col min="15363" max="15363" width="54.28515625" customWidth="1"/>
    <col min="15364" max="15364" width="20.5703125" bestFit="1" customWidth="1"/>
    <col min="15365" max="15365" width="15.7109375" customWidth="1"/>
    <col min="15619" max="15619" width="54.28515625" customWidth="1"/>
    <col min="15620" max="15620" width="20.5703125" bestFit="1" customWidth="1"/>
    <col min="15621" max="15621" width="15.7109375" customWidth="1"/>
    <col min="15875" max="15875" width="54.28515625" customWidth="1"/>
    <col min="15876" max="15876" width="20.5703125" bestFit="1" customWidth="1"/>
    <col min="15877" max="15877" width="15.7109375" customWidth="1"/>
    <col min="16131" max="16131" width="54.28515625" customWidth="1"/>
    <col min="16132" max="16132" width="20.5703125" bestFit="1" customWidth="1"/>
    <col min="16133" max="16133" width="15.7109375" customWidth="1"/>
  </cols>
  <sheetData>
    <row r="1" spans="3:4" x14ac:dyDescent="0.25">
      <c r="C1" t="s">
        <v>441</v>
      </c>
    </row>
    <row r="3" spans="3:4" ht="16.5" x14ac:dyDescent="0.3">
      <c r="C3" s="146"/>
      <c r="D3" s="146"/>
    </row>
    <row r="4" spans="3:4" ht="16.5" x14ac:dyDescent="0.3">
      <c r="C4" s="146"/>
      <c r="D4" s="146"/>
    </row>
    <row r="5" spans="3:4" ht="16.5" x14ac:dyDescent="0.3">
      <c r="C5" s="146"/>
      <c r="D5" s="146"/>
    </row>
    <row r="6" spans="3:4" x14ac:dyDescent="0.25">
      <c r="C6" s="8"/>
      <c r="D6" s="8"/>
    </row>
    <row r="7" spans="3:4" x14ac:dyDescent="0.25">
      <c r="C7" s="9"/>
      <c r="D7" s="8"/>
    </row>
    <row r="8" spans="3:4" ht="63.75" customHeight="1" x14ac:dyDescent="0.25">
      <c r="C8" s="145"/>
      <c r="D8" s="145"/>
    </row>
    <row r="9" spans="3:4" x14ac:dyDescent="0.25">
      <c r="C9" s="8"/>
      <c r="D9" s="8"/>
    </row>
    <row r="10" spans="3:4" x14ac:dyDescent="0.25">
      <c r="C10" s="147"/>
      <c r="D10" s="147"/>
    </row>
    <row r="11" spans="3:4" ht="47.25" customHeight="1" x14ac:dyDescent="0.25">
      <c r="C11" s="145"/>
      <c r="D11" s="145"/>
    </row>
    <row r="12" spans="3:4" x14ac:dyDescent="0.25">
      <c r="C12" s="10"/>
      <c r="D12" s="10"/>
    </row>
    <row r="13" spans="3:4" x14ac:dyDescent="0.25">
      <c r="C13" s="144"/>
      <c r="D13" s="144"/>
    </row>
    <row r="14" spans="3:4" ht="53.25" customHeight="1" x14ac:dyDescent="0.25">
      <c r="C14" s="145"/>
      <c r="D14" s="145"/>
    </row>
    <row r="15" spans="3:4" ht="25.5" customHeight="1" x14ac:dyDescent="0.25">
      <c r="C15" s="11"/>
      <c r="D15" s="11"/>
    </row>
    <row r="16" spans="3:4" x14ac:dyDescent="0.25">
      <c r="C16" s="9"/>
      <c r="D16" s="8"/>
    </row>
    <row r="17" spans="3:4" x14ac:dyDescent="0.25">
      <c r="C17" s="8"/>
      <c r="D17" s="8"/>
    </row>
    <row r="18" spans="3:4" s="14" customFormat="1" x14ac:dyDescent="0.25">
      <c r="C18" s="12"/>
      <c r="D18" s="13"/>
    </row>
    <row r="19" spans="3:4" s="14" customFormat="1" x14ac:dyDescent="0.25">
      <c r="C19" s="15"/>
      <c r="D19" s="16"/>
    </row>
    <row r="20" spans="3:4" x14ac:dyDescent="0.25">
      <c r="C20" s="12"/>
      <c r="D20" s="13"/>
    </row>
    <row r="21" spans="3:4" x14ac:dyDescent="0.25">
      <c r="C21" s="12"/>
      <c r="D21" s="13"/>
    </row>
    <row r="22" spans="3:4" x14ac:dyDescent="0.25">
      <c r="C22" s="12"/>
      <c r="D22" s="13"/>
    </row>
    <row r="23" spans="3:4" x14ac:dyDescent="0.25">
      <c r="C23" s="12"/>
      <c r="D23" s="13"/>
    </row>
    <row r="24" spans="3:4" x14ac:dyDescent="0.25">
      <c r="C24" s="12"/>
      <c r="D24" s="13"/>
    </row>
    <row r="25" spans="3:4" x14ac:dyDescent="0.25">
      <c r="C25" s="12"/>
      <c r="D25" s="13"/>
    </row>
    <row r="26" spans="3:4" x14ac:dyDescent="0.25">
      <c r="C26" s="12"/>
      <c r="D26" s="13"/>
    </row>
    <row r="27" spans="3:4" x14ac:dyDescent="0.25">
      <c r="C27" s="12"/>
      <c r="D27" s="13"/>
    </row>
    <row r="28" spans="3:4" x14ac:dyDescent="0.25">
      <c r="C28" s="12"/>
      <c r="D28" s="13"/>
    </row>
    <row r="29" spans="3:4" x14ac:dyDescent="0.25">
      <c r="C29" s="17"/>
      <c r="D29" s="18"/>
    </row>
    <row r="32" spans="3:4" ht="15.75" thickBot="1" x14ac:dyDescent="0.3"/>
    <row r="33" spans="3:4" ht="15.75" thickTop="1" x14ac:dyDescent="0.25">
      <c r="C33" s="2"/>
      <c r="D33" s="2"/>
    </row>
    <row r="34" spans="3:4" x14ac:dyDescent="0.25">
      <c r="D34" s="5"/>
    </row>
    <row r="35" spans="3:4" x14ac:dyDescent="0.25">
      <c r="D35" s="5"/>
    </row>
    <row r="36" spans="3:4" x14ac:dyDescent="0.25">
      <c r="C36" s="7"/>
      <c r="D36" s="5"/>
    </row>
    <row r="37" spans="3:4" x14ac:dyDescent="0.25">
      <c r="C37" s="6"/>
      <c r="D37" s="5"/>
    </row>
    <row r="40" spans="3:4" x14ac:dyDescent="0.25">
      <c r="C40" s="19"/>
    </row>
    <row r="41" spans="3:4" ht="15.75" thickBot="1" x14ac:dyDescent="0.3"/>
    <row r="42" spans="3:4" ht="15.75" thickTop="1" x14ac:dyDescent="0.25">
      <c r="C42" s="2"/>
      <c r="D42" s="2"/>
    </row>
    <row r="43" spans="3:4" x14ac:dyDescent="0.25">
      <c r="D43" s="5"/>
    </row>
    <row r="44" spans="3:4" x14ac:dyDescent="0.25">
      <c r="D44" s="5"/>
    </row>
    <row r="45" spans="3:4" x14ac:dyDescent="0.25">
      <c r="C45" s="7"/>
      <c r="D45" s="5"/>
    </row>
    <row r="46" spans="3:4" x14ac:dyDescent="0.25">
      <c r="C46" s="7"/>
      <c r="D46" s="5"/>
    </row>
    <row r="47" spans="3:4" x14ac:dyDescent="0.25">
      <c r="C47" s="6"/>
      <c r="D47" s="5"/>
    </row>
    <row r="50" spans="3:4" x14ac:dyDescent="0.25">
      <c r="C50" s="19"/>
    </row>
    <row r="51" spans="3:4" ht="15.75" thickBot="1" x14ac:dyDescent="0.3"/>
    <row r="52" spans="3:4" ht="15.75" thickTop="1" x14ac:dyDescent="0.25">
      <c r="C52" s="2"/>
      <c r="D52" s="2"/>
    </row>
    <row r="53" spans="3:4" x14ac:dyDescent="0.25">
      <c r="D53" s="5"/>
    </row>
    <row r="54" spans="3:4" x14ac:dyDescent="0.25">
      <c r="D54" s="5"/>
    </row>
    <row r="55" spans="3:4" x14ac:dyDescent="0.25">
      <c r="C55" s="6"/>
      <c r="D55" s="5"/>
    </row>
  </sheetData>
  <mergeCells count="8">
    <mergeCell ref="C13:D13"/>
    <mergeCell ref="C14:D14"/>
    <mergeCell ref="C3:D3"/>
    <mergeCell ref="C4:D4"/>
    <mergeCell ref="C5:D5"/>
    <mergeCell ref="C8:D8"/>
    <mergeCell ref="C10:D10"/>
    <mergeCell ref="C11:D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Q166"/>
  <sheetViews>
    <sheetView zoomScale="82" zoomScaleNormal="82" workbookViewId="0">
      <selection activeCell="B2" sqref="B2:Q3"/>
    </sheetView>
  </sheetViews>
  <sheetFormatPr baseColWidth="10" defaultRowHeight="16.5" x14ac:dyDescent="0.3"/>
  <cols>
    <col min="1" max="1" width="2" style="4" customWidth="1"/>
    <col min="2" max="2" width="5.28515625" style="151" customWidth="1"/>
    <col min="3" max="3" width="11.140625" style="151" customWidth="1"/>
    <col min="4" max="4" width="35.85546875" style="151" customWidth="1"/>
    <col min="5" max="5" width="16.7109375" style="20" bestFit="1" customWidth="1"/>
    <col min="6" max="6" width="15.140625" style="20" bestFit="1" customWidth="1"/>
    <col min="7" max="7" width="14.7109375" style="20" bestFit="1" customWidth="1"/>
    <col min="8" max="16" width="15.140625" style="20" bestFit="1" customWidth="1"/>
    <col min="17" max="17" width="15.140625" style="148" bestFit="1" customWidth="1"/>
    <col min="18" max="236" width="11.42578125" style="4"/>
    <col min="237" max="237" width="2" style="4" customWidth="1"/>
    <col min="238" max="238" width="39.140625" style="4" customWidth="1"/>
    <col min="239" max="239" width="17.140625" style="4" customWidth="1"/>
    <col min="240" max="251" width="10.85546875" style="4" bestFit="1" customWidth="1"/>
    <col min="252" max="252" width="11.7109375" style="4" bestFit="1" customWidth="1"/>
    <col min="253" max="253" width="12.42578125" style="4" bestFit="1" customWidth="1"/>
    <col min="254" max="492" width="11.42578125" style="4"/>
    <col min="493" max="493" width="2" style="4" customWidth="1"/>
    <col min="494" max="494" width="39.140625" style="4" customWidth="1"/>
    <col min="495" max="495" width="17.140625" style="4" customWidth="1"/>
    <col min="496" max="507" width="10.85546875" style="4" bestFit="1" customWidth="1"/>
    <col min="508" max="508" width="11.7109375" style="4" bestFit="1" customWidth="1"/>
    <col min="509" max="509" width="12.42578125" style="4" bestFit="1" customWidth="1"/>
    <col min="510" max="748" width="11.42578125" style="4"/>
    <col min="749" max="749" width="2" style="4" customWidth="1"/>
    <col min="750" max="750" width="39.140625" style="4" customWidth="1"/>
    <col min="751" max="751" width="17.140625" style="4" customWidth="1"/>
    <col min="752" max="763" width="10.85546875" style="4" bestFit="1" customWidth="1"/>
    <col min="764" max="764" width="11.7109375" style="4" bestFit="1" customWidth="1"/>
    <col min="765" max="765" width="12.42578125" style="4" bestFit="1" customWidth="1"/>
    <col min="766" max="1004" width="11.42578125" style="4"/>
    <col min="1005" max="1005" width="2" style="4" customWidth="1"/>
    <col min="1006" max="1006" width="39.140625" style="4" customWidth="1"/>
    <col min="1007" max="1007" width="17.140625" style="4" customWidth="1"/>
    <col min="1008" max="1019" width="10.85546875" style="4" bestFit="1" customWidth="1"/>
    <col min="1020" max="1020" width="11.7109375" style="4" bestFit="1" customWidth="1"/>
    <col min="1021" max="1021" width="12.42578125" style="4" bestFit="1" customWidth="1"/>
    <col min="1022" max="1260" width="11.42578125" style="4"/>
    <col min="1261" max="1261" width="2" style="4" customWidth="1"/>
    <col min="1262" max="1262" width="39.140625" style="4" customWidth="1"/>
    <col min="1263" max="1263" width="17.140625" style="4" customWidth="1"/>
    <col min="1264" max="1275" width="10.85546875" style="4" bestFit="1" customWidth="1"/>
    <col min="1276" max="1276" width="11.7109375" style="4" bestFit="1" customWidth="1"/>
    <col min="1277" max="1277" width="12.42578125" style="4" bestFit="1" customWidth="1"/>
    <col min="1278" max="1516" width="11.42578125" style="4"/>
    <col min="1517" max="1517" width="2" style="4" customWidth="1"/>
    <col min="1518" max="1518" width="39.140625" style="4" customWidth="1"/>
    <col min="1519" max="1519" width="17.140625" style="4" customWidth="1"/>
    <col min="1520" max="1531" width="10.85546875" style="4" bestFit="1" customWidth="1"/>
    <col min="1532" max="1532" width="11.7109375" style="4" bestFit="1" customWidth="1"/>
    <col min="1533" max="1533" width="12.42578125" style="4" bestFit="1" customWidth="1"/>
    <col min="1534" max="1772" width="11.42578125" style="4"/>
    <col min="1773" max="1773" width="2" style="4" customWidth="1"/>
    <col min="1774" max="1774" width="39.140625" style="4" customWidth="1"/>
    <col min="1775" max="1775" width="17.140625" style="4" customWidth="1"/>
    <col min="1776" max="1787" width="10.85546875" style="4" bestFit="1" customWidth="1"/>
    <col min="1788" max="1788" width="11.7109375" style="4" bestFit="1" customWidth="1"/>
    <col min="1789" max="1789" width="12.42578125" style="4" bestFit="1" customWidth="1"/>
    <col min="1790" max="2028" width="11.42578125" style="4"/>
    <col min="2029" max="2029" width="2" style="4" customWidth="1"/>
    <col min="2030" max="2030" width="39.140625" style="4" customWidth="1"/>
    <col min="2031" max="2031" width="17.140625" style="4" customWidth="1"/>
    <col min="2032" max="2043" width="10.85546875" style="4" bestFit="1" customWidth="1"/>
    <col min="2044" max="2044" width="11.7109375" style="4" bestFit="1" customWidth="1"/>
    <col min="2045" max="2045" width="12.42578125" style="4" bestFit="1" customWidth="1"/>
    <col min="2046" max="2284" width="11.42578125" style="4"/>
    <col min="2285" max="2285" width="2" style="4" customWidth="1"/>
    <col min="2286" max="2286" width="39.140625" style="4" customWidth="1"/>
    <col min="2287" max="2287" width="17.140625" style="4" customWidth="1"/>
    <col min="2288" max="2299" width="10.85546875" style="4" bestFit="1" customWidth="1"/>
    <col min="2300" max="2300" width="11.7109375" style="4" bestFit="1" customWidth="1"/>
    <col min="2301" max="2301" width="12.42578125" style="4" bestFit="1" customWidth="1"/>
    <col min="2302" max="2540" width="11.42578125" style="4"/>
    <col min="2541" max="2541" width="2" style="4" customWidth="1"/>
    <col min="2542" max="2542" width="39.140625" style="4" customWidth="1"/>
    <col min="2543" max="2543" width="17.140625" style="4" customWidth="1"/>
    <col min="2544" max="2555" width="10.85546875" style="4" bestFit="1" customWidth="1"/>
    <col min="2556" max="2556" width="11.7109375" style="4" bestFit="1" customWidth="1"/>
    <col min="2557" max="2557" width="12.42578125" style="4" bestFit="1" customWidth="1"/>
    <col min="2558" max="2796" width="11.42578125" style="4"/>
    <col min="2797" max="2797" width="2" style="4" customWidth="1"/>
    <col min="2798" max="2798" width="39.140625" style="4" customWidth="1"/>
    <col min="2799" max="2799" width="17.140625" style="4" customWidth="1"/>
    <col min="2800" max="2811" width="10.85546875" style="4" bestFit="1" customWidth="1"/>
    <col min="2812" max="2812" width="11.7109375" style="4" bestFit="1" customWidth="1"/>
    <col min="2813" max="2813" width="12.42578125" style="4" bestFit="1" customWidth="1"/>
    <col min="2814" max="3052" width="11.42578125" style="4"/>
    <col min="3053" max="3053" width="2" style="4" customWidth="1"/>
    <col min="3054" max="3054" width="39.140625" style="4" customWidth="1"/>
    <col min="3055" max="3055" width="17.140625" style="4" customWidth="1"/>
    <col min="3056" max="3067" width="10.85546875" style="4" bestFit="1" customWidth="1"/>
    <col min="3068" max="3068" width="11.7109375" style="4" bestFit="1" customWidth="1"/>
    <col min="3069" max="3069" width="12.42578125" style="4" bestFit="1" customWidth="1"/>
    <col min="3070" max="3308" width="11.42578125" style="4"/>
    <col min="3309" max="3309" width="2" style="4" customWidth="1"/>
    <col min="3310" max="3310" width="39.140625" style="4" customWidth="1"/>
    <col min="3311" max="3311" width="17.140625" style="4" customWidth="1"/>
    <col min="3312" max="3323" width="10.85546875" style="4" bestFit="1" customWidth="1"/>
    <col min="3324" max="3324" width="11.7109375" style="4" bestFit="1" customWidth="1"/>
    <col min="3325" max="3325" width="12.42578125" style="4" bestFit="1" customWidth="1"/>
    <col min="3326" max="3564" width="11.42578125" style="4"/>
    <col min="3565" max="3565" width="2" style="4" customWidth="1"/>
    <col min="3566" max="3566" width="39.140625" style="4" customWidth="1"/>
    <col min="3567" max="3567" width="17.140625" style="4" customWidth="1"/>
    <col min="3568" max="3579" width="10.85546875" style="4" bestFit="1" customWidth="1"/>
    <col min="3580" max="3580" width="11.7109375" style="4" bestFit="1" customWidth="1"/>
    <col min="3581" max="3581" width="12.42578125" style="4" bestFit="1" customWidth="1"/>
    <col min="3582" max="3820" width="11.42578125" style="4"/>
    <col min="3821" max="3821" width="2" style="4" customWidth="1"/>
    <col min="3822" max="3822" width="39.140625" style="4" customWidth="1"/>
    <col min="3823" max="3823" width="17.140625" style="4" customWidth="1"/>
    <col min="3824" max="3835" width="10.85546875" style="4" bestFit="1" customWidth="1"/>
    <col min="3836" max="3836" width="11.7109375" style="4" bestFit="1" customWidth="1"/>
    <col min="3837" max="3837" width="12.42578125" style="4" bestFit="1" customWidth="1"/>
    <col min="3838" max="4076" width="11.42578125" style="4"/>
    <col min="4077" max="4077" width="2" style="4" customWidth="1"/>
    <col min="4078" max="4078" width="39.140625" style="4" customWidth="1"/>
    <col min="4079" max="4079" width="17.140625" style="4" customWidth="1"/>
    <col min="4080" max="4091" width="10.85546875" style="4" bestFit="1" customWidth="1"/>
    <col min="4092" max="4092" width="11.7109375" style="4" bestFit="1" customWidth="1"/>
    <col min="4093" max="4093" width="12.42578125" style="4" bestFit="1" customWidth="1"/>
    <col min="4094" max="4332" width="11.42578125" style="4"/>
    <col min="4333" max="4333" width="2" style="4" customWidth="1"/>
    <col min="4334" max="4334" width="39.140625" style="4" customWidth="1"/>
    <col min="4335" max="4335" width="17.140625" style="4" customWidth="1"/>
    <col min="4336" max="4347" width="10.85546875" style="4" bestFit="1" customWidth="1"/>
    <col min="4348" max="4348" width="11.7109375" style="4" bestFit="1" customWidth="1"/>
    <col min="4349" max="4349" width="12.42578125" style="4" bestFit="1" customWidth="1"/>
    <col min="4350" max="4588" width="11.42578125" style="4"/>
    <col min="4589" max="4589" width="2" style="4" customWidth="1"/>
    <col min="4590" max="4590" width="39.140625" style="4" customWidth="1"/>
    <col min="4591" max="4591" width="17.140625" style="4" customWidth="1"/>
    <col min="4592" max="4603" width="10.85546875" style="4" bestFit="1" customWidth="1"/>
    <col min="4604" max="4604" width="11.7109375" style="4" bestFit="1" customWidth="1"/>
    <col min="4605" max="4605" width="12.42578125" style="4" bestFit="1" customWidth="1"/>
    <col min="4606" max="4844" width="11.42578125" style="4"/>
    <col min="4845" max="4845" width="2" style="4" customWidth="1"/>
    <col min="4846" max="4846" width="39.140625" style="4" customWidth="1"/>
    <col min="4847" max="4847" width="17.140625" style="4" customWidth="1"/>
    <col min="4848" max="4859" width="10.85546875" style="4" bestFit="1" customWidth="1"/>
    <col min="4860" max="4860" width="11.7109375" style="4" bestFit="1" customWidth="1"/>
    <col min="4861" max="4861" width="12.42578125" style="4" bestFit="1" customWidth="1"/>
    <col min="4862" max="5100" width="11.42578125" style="4"/>
    <col min="5101" max="5101" width="2" style="4" customWidth="1"/>
    <col min="5102" max="5102" width="39.140625" style="4" customWidth="1"/>
    <col min="5103" max="5103" width="17.140625" style="4" customWidth="1"/>
    <col min="5104" max="5115" width="10.85546875" style="4" bestFit="1" customWidth="1"/>
    <col min="5116" max="5116" width="11.7109375" style="4" bestFit="1" customWidth="1"/>
    <col min="5117" max="5117" width="12.42578125" style="4" bestFit="1" customWidth="1"/>
    <col min="5118" max="5356" width="11.42578125" style="4"/>
    <col min="5357" max="5357" width="2" style="4" customWidth="1"/>
    <col min="5358" max="5358" width="39.140625" style="4" customWidth="1"/>
    <col min="5359" max="5359" width="17.140625" style="4" customWidth="1"/>
    <col min="5360" max="5371" width="10.85546875" style="4" bestFit="1" customWidth="1"/>
    <col min="5372" max="5372" width="11.7109375" style="4" bestFit="1" customWidth="1"/>
    <col min="5373" max="5373" width="12.42578125" style="4" bestFit="1" customWidth="1"/>
    <col min="5374" max="5612" width="11.42578125" style="4"/>
    <col min="5613" max="5613" width="2" style="4" customWidth="1"/>
    <col min="5614" max="5614" width="39.140625" style="4" customWidth="1"/>
    <col min="5615" max="5615" width="17.140625" style="4" customWidth="1"/>
    <col min="5616" max="5627" width="10.85546875" style="4" bestFit="1" customWidth="1"/>
    <col min="5628" max="5628" width="11.7109375" style="4" bestFit="1" customWidth="1"/>
    <col min="5629" max="5629" width="12.42578125" style="4" bestFit="1" customWidth="1"/>
    <col min="5630" max="5868" width="11.42578125" style="4"/>
    <col min="5869" max="5869" width="2" style="4" customWidth="1"/>
    <col min="5870" max="5870" width="39.140625" style="4" customWidth="1"/>
    <col min="5871" max="5871" width="17.140625" style="4" customWidth="1"/>
    <col min="5872" max="5883" width="10.85546875" style="4" bestFit="1" customWidth="1"/>
    <col min="5884" max="5884" width="11.7109375" style="4" bestFit="1" customWidth="1"/>
    <col min="5885" max="5885" width="12.42578125" style="4" bestFit="1" customWidth="1"/>
    <col min="5886" max="6124" width="11.42578125" style="4"/>
    <col min="6125" max="6125" width="2" style="4" customWidth="1"/>
    <col min="6126" max="6126" width="39.140625" style="4" customWidth="1"/>
    <col min="6127" max="6127" width="17.140625" style="4" customWidth="1"/>
    <col min="6128" max="6139" width="10.85546875" style="4" bestFit="1" customWidth="1"/>
    <col min="6140" max="6140" width="11.7109375" style="4" bestFit="1" customWidth="1"/>
    <col min="6141" max="6141" width="12.42578125" style="4" bestFit="1" customWidth="1"/>
    <col min="6142" max="6380" width="11.42578125" style="4"/>
    <col min="6381" max="6381" width="2" style="4" customWidth="1"/>
    <col min="6382" max="6382" width="39.140625" style="4" customWidth="1"/>
    <col min="6383" max="6383" width="17.140625" style="4" customWidth="1"/>
    <col min="6384" max="6395" width="10.85546875" style="4" bestFit="1" customWidth="1"/>
    <col min="6396" max="6396" width="11.7109375" style="4" bestFit="1" customWidth="1"/>
    <col min="6397" max="6397" width="12.42578125" style="4" bestFit="1" customWidth="1"/>
    <col min="6398" max="6636" width="11.42578125" style="4"/>
    <col min="6637" max="6637" width="2" style="4" customWidth="1"/>
    <col min="6638" max="6638" width="39.140625" style="4" customWidth="1"/>
    <col min="6639" max="6639" width="17.140625" style="4" customWidth="1"/>
    <col min="6640" max="6651" width="10.85546875" style="4" bestFit="1" customWidth="1"/>
    <col min="6652" max="6652" width="11.7109375" style="4" bestFit="1" customWidth="1"/>
    <col min="6653" max="6653" width="12.42578125" style="4" bestFit="1" customWidth="1"/>
    <col min="6654" max="6892" width="11.42578125" style="4"/>
    <col min="6893" max="6893" width="2" style="4" customWidth="1"/>
    <col min="6894" max="6894" width="39.140625" style="4" customWidth="1"/>
    <col min="6895" max="6895" width="17.140625" style="4" customWidth="1"/>
    <col min="6896" max="6907" width="10.85546875" style="4" bestFit="1" customWidth="1"/>
    <col min="6908" max="6908" width="11.7109375" style="4" bestFit="1" customWidth="1"/>
    <col min="6909" max="6909" width="12.42578125" style="4" bestFit="1" customWidth="1"/>
    <col min="6910" max="7148" width="11.42578125" style="4"/>
    <col min="7149" max="7149" width="2" style="4" customWidth="1"/>
    <col min="7150" max="7150" width="39.140625" style="4" customWidth="1"/>
    <col min="7151" max="7151" width="17.140625" style="4" customWidth="1"/>
    <col min="7152" max="7163" width="10.85546875" style="4" bestFit="1" customWidth="1"/>
    <col min="7164" max="7164" width="11.7109375" style="4" bestFit="1" customWidth="1"/>
    <col min="7165" max="7165" width="12.42578125" style="4" bestFit="1" customWidth="1"/>
    <col min="7166" max="7404" width="11.42578125" style="4"/>
    <col min="7405" max="7405" width="2" style="4" customWidth="1"/>
    <col min="7406" max="7406" width="39.140625" style="4" customWidth="1"/>
    <col min="7407" max="7407" width="17.140625" style="4" customWidth="1"/>
    <col min="7408" max="7419" width="10.85546875" style="4" bestFit="1" customWidth="1"/>
    <col min="7420" max="7420" width="11.7109375" style="4" bestFit="1" customWidth="1"/>
    <col min="7421" max="7421" width="12.42578125" style="4" bestFit="1" customWidth="1"/>
    <col min="7422" max="7660" width="11.42578125" style="4"/>
    <col min="7661" max="7661" width="2" style="4" customWidth="1"/>
    <col min="7662" max="7662" width="39.140625" style="4" customWidth="1"/>
    <col min="7663" max="7663" width="17.140625" style="4" customWidth="1"/>
    <col min="7664" max="7675" width="10.85546875" style="4" bestFit="1" customWidth="1"/>
    <col min="7676" max="7676" width="11.7109375" style="4" bestFit="1" customWidth="1"/>
    <col min="7677" max="7677" width="12.42578125" style="4" bestFit="1" customWidth="1"/>
    <col min="7678" max="7916" width="11.42578125" style="4"/>
    <col min="7917" max="7917" width="2" style="4" customWidth="1"/>
    <col min="7918" max="7918" width="39.140625" style="4" customWidth="1"/>
    <col min="7919" max="7919" width="17.140625" style="4" customWidth="1"/>
    <col min="7920" max="7931" width="10.85546875" style="4" bestFit="1" customWidth="1"/>
    <col min="7932" max="7932" width="11.7109375" style="4" bestFit="1" customWidth="1"/>
    <col min="7933" max="7933" width="12.42578125" style="4" bestFit="1" customWidth="1"/>
    <col min="7934" max="8172" width="11.42578125" style="4"/>
    <col min="8173" max="8173" width="2" style="4" customWidth="1"/>
    <col min="8174" max="8174" width="39.140625" style="4" customWidth="1"/>
    <col min="8175" max="8175" width="17.140625" style="4" customWidth="1"/>
    <col min="8176" max="8187" width="10.85546875" style="4" bestFit="1" customWidth="1"/>
    <col min="8188" max="8188" width="11.7109375" style="4" bestFit="1" customWidth="1"/>
    <col min="8189" max="8189" width="12.42578125" style="4" bestFit="1" customWidth="1"/>
    <col min="8190" max="8428" width="11.42578125" style="4"/>
    <col min="8429" max="8429" width="2" style="4" customWidth="1"/>
    <col min="8430" max="8430" width="39.140625" style="4" customWidth="1"/>
    <col min="8431" max="8431" width="17.140625" style="4" customWidth="1"/>
    <col min="8432" max="8443" width="10.85546875" style="4" bestFit="1" customWidth="1"/>
    <col min="8444" max="8444" width="11.7109375" style="4" bestFit="1" customWidth="1"/>
    <col min="8445" max="8445" width="12.42578125" style="4" bestFit="1" customWidth="1"/>
    <col min="8446" max="8684" width="11.42578125" style="4"/>
    <col min="8685" max="8685" width="2" style="4" customWidth="1"/>
    <col min="8686" max="8686" width="39.140625" style="4" customWidth="1"/>
    <col min="8687" max="8687" width="17.140625" style="4" customWidth="1"/>
    <col min="8688" max="8699" width="10.85546875" style="4" bestFit="1" customWidth="1"/>
    <col min="8700" max="8700" width="11.7109375" style="4" bestFit="1" customWidth="1"/>
    <col min="8701" max="8701" width="12.42578125" style="4" bestFit="1" customWidth="1"/>
    <col min="8702" max="8940" width="11.42578125" style="4"/>
    <col min="8941" max="8941" width="2" style="4" customWidth="1"/>
    <col min="8942" max="8942" width="39.140625" style="4" customWidth="1"/>
    <col min="8943" max="8943" width="17.140625" style="4" customWidth="1"/>
    <col min="8944" max="8955" width="10.85546875" style="4" bestFit="1" customWidth="1"/>
    <col min="8956" max="8956" width="11.7109375" style="4" bestFit="1" customWidth="1"/>
    <col min="8957" max="8957" width="12.42578125" style="4" bestFit="1" customWidth="1"/>
    <col min="8958" max="9196" width="11.42578125" style="4"/>
    <col min="9197" max="9197" width="2" style="4" customWidth="1"/>
    <col min="9198" max="9198" width="39.140625" style="4" customWidth="1"/>
    <col min="9199" max="9199" width="17.140625" style="4" customWidth="1"/>
    <col min="9200" max="9211" width="10.85546875" style="4" bestFit="1" customWidth="1"/>
    <col min="9212" max="9212" width="11.7109375" style="4" bestFit="1" customWidth="1"/>
    <col min="9213" max="9213" width="12.42578125" style="4" bestFit="1" customWidth="1"/>
    <col min="9214" max="9452" width="11.42578125" style="4"/>
    <col min="9453" max="9453" width="2" style="4" customWidth="1"/>
    <col min="9454" max="9454" width="39.140625" style="4" customWidth="1"/>
    <col min="9455" max="9455" width="17.140625" style="4" customWidth="1"/>
    <col min="9456" max="9467" width="10.85546875" style="4" bestFit="1" customWidth="1"/>
    <col min="9468" max="9468" width="11.7109375" style="4" bestFit="1" customWidth="1"/>
    <col min="9469" max="9469" width="12.42578125" style="4" bestFit="1" customWidth="1"/>
    <col min="9470" max="9708" width="11.42578125" style="4"/>
    <col min="9709" max="9709" width="2" style="4" customWidth="1"/>
    <col min="9710" max="9710" width="39.140625" style="4" customWidth="1"/>
    <col min="9711" max="9711" width="17.140625" style="4" customWidth="1"/>
    <col min="9712" max="9723" width="10.85546875" style="4" bestFit="1" customWidth="1"/>
    <col min="9724" max="9724" width="11.7109375" style="4" bestFit="1" customWidth="1"/>
    <col min="9725" max="9725" width="12.42578125" style="4" bestFit="1" customWidth="1"/>
    <col min="9726" max="9964" width="11.42578125" style="4"/>
    <col min="9965" max="9965" width="2" style="4" customWidth="1"/>
    <col min="9966" max="9966" width="39.140625" style="4" customWidth="1"/>
    <col min="9967" max="9967" width="17.140625" style="4" customWidth="1"/>
    <col min="9968" max="9979" width="10.85546875" style="4" bestFit="1" customWidth="1"/>
    <col min="9980" max="9980" width="11.7109375" style="4" bestFit="1" customWidth="1"/>
    <col min="9981" max="9981" width="12.42578125" style="4" bestFit="1" customWidth="1"/>
    <col min="9982" max="10220" width="11.42578125" style="4"/>
    <col min="10221" max="10221" width="2" style="4" customWidth="1"/>
    <col min="10222" max="10222" width="39.140625" style="4" customWidth="1"/>
    <col min="10223" max="10223" width="17.140625" style="4" customWidth="1"/>
    <col min="10224" max="10235" width="10.85546875" style="4" bestFit="1" customWidth="1"/>
    <col min="10236" max="10236" width="11.7109375" style="4" bestFit="1" customWidth="1"/>
    <col min="10237" max="10237" width="12.42578125" style="4" bestFit="1" customWidth="1"/>
    <col min="10238" max="10476" width="11.42578125" style="4"/>
    <col min="10477" max="10477" width="2" style="4" customWidth="1"/>
    <col min="10478" max="10478" width="39.140625" style="4" customWidth="1"/>
    <col min="10479" max="10479" width="17.140625" style="4" customWidth="1"/>
    <col min="10480" max="10491" width="10.85546875" style="4" bestFit="1" customWidth="1"/>
    <col min="10492" max="10492" width="11.7109375" style="4" bestFit="1" customWidth="1"/>
    <col min="10493" max="10493" width="12.42578125" style="4" bestFit="1" customWidth="1"/>
    <col min="10494" max="10732" width="11.42578125" style="4"/>
    <col min="10733" max="10733" width="2" style="4" customWidth="1"/>
    <col min="10734" max="10734" width="39.140625" style="4" customWidth="1"/>
    <col min="10735" max="10735" width="17.140625" style="4" customWidth="1"/>
    <col min="10736" max="10747" width="10.85546875" style="4" bestFit="1" customWidth="1"/>
    <col min="10748" max="10748" width="11.7109375" style="4" bestFit="1" customWidth="1"/>
    <col min="10749" max="10749" width="12.42578125" style="4" bestFit="1" customWidth="1"/>
    <col min="10750" max="10988" width="11.42578125" style="4"/>
    <col min="10989" max="10989" width="2" style="4" customWidth="1"/>
    <col min="10990" max="10990" width="39.140625" style="4" customWidth="1"/>
    <col min="10991" max="10991" width="17.140625" style="4" customWidth="1"/>
    <col min="10992" max="11003" width="10.85546875" style="4" bestFit="1" customWidth="1"/>
    <col min="11004" max="11004" width="11.7109375" style="4" bestFit="1" customWidth="1"/>
    <col min="11005" max="11005" width="12.42578125" style="4" bestFit="1" customWidth="1"/>
    <col min="11006" max="11244" width="11.42578125" style="4"/>
    <col min="11245" max="11245" width="2" style="4" customWidth="1"/>
    <col min="11246" max="11246" width="39.140625" style="4" customWidth="1"/>
    <col min="11247" max="11247" width="17.140625" style="4" customWidth="1"/>
    <col min="11248" max="11259" width="10.85546875" style="4" bestFit="1" customWidth="1"/>
    <col min="11260" max="11260" width="11.7109375" style="4" bestFit="1" customWidth="1"/>
    <col min="11261" max="11261" width="12.42578125" style="4" bestFit="1" customWidth="1"/>
    <col min="11262" max="11500" width="11.42578125" style="4"/>
    <col min="11501" max="11501" width="2" style="4" customWidth="1"/>
    <col min="11502" max="11502" width="39.140625" style="4" customWidth="1"/>
    <col min="11503" max="11503" width="17.140625" style="4" customWidth="1"/>
    <col min="11504" max="11515" width="10.85546875" style="4" bestFit="1" customWidth="1"/>
    <col min="11516" max="11516" width="11.7109375" style="4" bestFit="1" customWidth="1"/>
    <col min="11517" max="11517" width="12.42578125" style="4" bestFit="1" customWidth="1"/>
    <col min="11518" max="11756" width="11.42578125" style="4"/>
    <col min="11757" max="11757" width="2" style="4" customWidth="1"/>
    <col min="11758" max="11758" width="39.140625" style="4" customWidth="1"/>
    <col min="11759" max="11759" width="17.140625" style="4" customWidth="1"/>
    <col min="11760" max="11771" width="10.85546875" style="4" bestFit="1" customWidth="1"/>
    <col min="11772" max="11772" width="11.7109375" style="4" bestFit="1" customWidth="1"/>
    <col min="11773" max="11773" width="12.42578125" style="4" bestFit="1" customWidth="1"/>
    <col min="11774" max="12012" width="11.42578125" style="4"/>
    <col min="12013" max="12013" width="2" style="4" customWidth="1"/>
    <col min="12014" max="12014" width="39.140625" style="4" customWidth="1"/>
    <col min="12015" max="12015" width="17.140625" style="4" customWidth="1"/>
    <col min="12016" max="12027" width="10.85546875" style="4" bestFit="1" customWidth="1"/>
    <col min="12028" max="12028" width="11.7109375" style="4" bestFit="1" customWidth="1"/>
    <col min="12029" max="12029" width="12.42578125" style="4" bestFit="1" customWidth="1"/>
    <col min="12030" max="12268" width="11.42578125" style="4"/>
    <col min="12269" max="12269" width="2" style="4" customWidth="1"/>
    <col min="12270" max="12270" width="39.140625" style="4" customWidth="1"/>
    <col min="12271" max="12271" width="17.140625" style="4" customWidth="1"/>
    <col min="12272" max="12283" width="10.85546875" style="4" bestFit="1" customWidth="1"/>
    <col min="12284" max="12284" width="11.7109375" style="4" bestFit="1" customWidth="1"/>
    <col min="12285" max="12285" width="12.42578125" style="4" bestFit="1" customWidth="1"/>
    <col min="12286" max="12524" width="11.42578125" style="4"/>
    <col min="12525" max="12525" width="2" style="4" customWidth="1"/>
    <col min="12526" max="12526" width="39.140625" style="4" customWidth="1"/>
    <col min="12527" max="12527" width="17.140625" style="4" customWidth="1"/>
    <col min="12528" max="12539" width="10.85546875" style="4" bestFit="1" customWidth="1"/>
    <col min="12540" max="12540" width="11.7109375" style="4" bestFit="1" customWidth="1"/>
    <col min="12541" max="12541" width="12.42578125" style="4" bestFit="1" customWidth="1"/>
    <col min="12542" max="12780" width="11.42578125" style="4"/>
    <col min="12781" max="12781" width="2" style="4" customWidth="1"/>
    <col min="12782" max="12782" width="39.140625" style="4" customWidth="1"/>
    <col min="12783" max="12783" width="17.140625" style="4" customWidth="1"/>
    <col min="12784" max="12795" width="10.85546875" style="4" bestFit="1" customWidth="1"/>
    <col min="12796" max="12796" width="11.7109375" style="4" bestFit="1" customWidth="1"/>
    <col min="12797" max="12797" width="12.42578125" style="4" bestFit="1" customWidth="1"/>
    <col min="12798" max="13036" width="11.42578125" style="4"/>
    <col min="13037" max="13037" width="2" style="4" customWidth="1"/>
    <col min="13038" max="13038" width="39.140625" style="4" customWidth="1"/>
    <col min="13039" max="13039" width="17.140625" style="4" customWidth="1"/>
    <col min="13040" max="13051" width="10.85546875" style="4" bestFit="1" customWidth="1"/>
    <col min="13052" max="13052" width="11.7109375" style="4" bestFit="1" customWidth="1"/>
    <col min="13053" max="13053" width="12.42578125" style="4" bestFit="1" customWidth="1"/>
    <col min="13054" max="13292" width="11.42578125" style="4"/>
    <col min="13293" max="13293" width="2" style="4" customWidth="1"/>
    <col min="13294" max="13294" width="39.140625" style="4" customWidth="1"/>
    <col min="13295" max="13295" width="17.140625" style="4" customWidth="1"/>
    <col min="13296" max="13307" width="10.85546875" style="4" bestFit="1" customWidth="1"/>
    <col min="13308" max="13308" width="11.7109375" style="4" bestFit="1" customWidth="1"/>
    <col min="13309" max="13309" width="12.42578125" style="4" bestFit="1" customWidth="1"/>
    <col min="13310" max="13548" width="11.42578125" style="4"/>
    <col min="13549" max="13549" width="2" style="4" customWidth="1"/>
    <col min="13550" max="13550" width="39.140625" style="4" customWidth="1"/>
    <col min="13551" max="13551" width="17.140625" style="4" customWidth="1"/>
    <col min="13552" max="13563" width="10.85546875" style="4" bestFit="1" customWidth="1"/>
    <col min="13564" max="13564" width="11.7109375" style="4" bestFit="1" customWidth="1"/>
    <col min="13565" max="13565" width="12.42578125" style="4" bestFit="1" customWidth="1"/>
    <col min="13566" max="13804" width="11.42578125" style="4"/>
    <col min="13805" max="13805" width="2" style="4" customWidth="1"/>
    <col min="13806" max="13806" width="39.140625" style="4" customWidth="1"/>
    <col min="13807" max="13807" width="17.140625" style="4" customWidth="1"/>
    <col min="13808" max="13819" width="10.85546875" style="4" bestFit="1" customWidth="1"/>
    <col min="13820" max="13820" width="11.7109375" style="4" bestFit="1" customWidth="1"/>
    <col min="13821" max="13821" width="12.42578125" style="4" bestFit="1" customWidth="1"/>
    <col min="13822" max="14060" width="11.42578125" style="4"/>
    <col min="14061" max="14061" width="2" style="4" customWidth="1"/>
    <col min="14062" max="14062" width="39.140625" style="4" customWidth="1"/>
    <col min="14063" max="14063" width="17.140625" style="4" customWidth="1"/>
    <col min="14064" max="14075" width="10.85546875" style="4" bestFit="1" customWidth="1"/>
    <col min="14076" max="14076" width="11.7109375" style="4" bestFit="1" customWidth="1"/>
    <col min="14077" max="14077" width="12.42578125" style="4" bestFit="1" customWidth="1"/>
    <col min="14078" max="14316" width="11.42578125" style="4"/>
    <col min="14317" max="14317" width="2" style="4" customWidth="1"/>
    <col min="14318" max="14318" width="39.140625" style="4" customWidth="1"/>
    <col min="14319" max="14319" width="17.140625" style="4" customWidth="1"/>
    <col min="14320" max="14331" width="10.85546875" style="4" bestFit="1" customWidth="1"/>
    <col min="14332" max="14332" width="11.7109375" style="4" bestFit="1" customWidth="1"/>
    <col min="14333" max="14333" width="12.42578125" style="4" bestFit="1" customWidth="1"/>
    <col min="14334" max="14572" width="11.42578125" style="4"/>
    <col min="14573" max="14573" width="2" style="4" customWidth="1"/>
    <col min="14574" max="14574" width="39.140625" style="4" customWidth="1"/>
    <col min="14575" max="14575" width="17.140625" style="4" customWidth="1"/>
    <col min="14576" max="14587" width="10.85546875" style="4" bestFit="1" customWidth="1"/>
    <col min="14588" max="14588" width="11.7109375" style="4" bestFit="1" customWidth="1"/>
    <col min="14589" max="14589" width="12.42578125" style="4" bestFit="1" customWidth="1"/>
    <col min="14590" max="14828" width="11.42578125" style="4"/>
    <col min="14829" max="14829" width="2" style="4" customWidth="1"/>
    <col min="14830" max="14830" width="39.140625" style="4" customWidth="1"/>
    <col min="14831" max="14831" width="17.140625" style="4" customWidth="1"/>
    <col min="14832" max="14843" width="10.85546875" style="4" bestFit="1" customWidth="1"/>
    <col min="14844" max="14844" width="11.7109375" style="4" bestFit="1" customWidth="1"/>
    <col min="14845" max="14845" width="12.42578125" style="4" bestFit="1" customWidth="1"/>
    <col min="14846" max="15084" width="11.42578125" style="4"/>
    <col min="15085" max="15085" width="2" style="4" customWidth="1"/>
    <col min="15086" max="15086" width="39.140625" style="4" customWidth="1"/>
    <col min="15087" max="15087" width="17.140625" style="4" customWidth="1"/>
    <col min="15088" max="15099" width="10.85546875" style="4" bestFit="1" customWidth="1"/>
    <col min="15100" max="15100" width="11.7109375" style="4" bestFit="1" customWidth="1"/>
    <col min="15101" max="15101" width="12.42578125" style="4" bestFit="1" customWidth="1"/>
    <col min="15102" max="15340" width="11.42578125" style="4"/>
    <col min="15341" max="15341" width="2" style="4" customWidth="1"/>
    <col min="15342" max="15342" width="39.140625" style="4" customWidth="1"/>
    <col min="15343" max="15343" width="17.140625" style="4" customWidth="1"/>
    <col min="15344" max="15355" width="10.85546875" style="4" bestFit="1" customWidth="1"/>
    <col min="15356" max="15356" width="11.7109375" style="4" bestFit="1" customWidth="1"/>
    <col min="15357" max="15357" width="12.42578125" style="4" bestFit="1" customWidth="1"/>
    <col min="15358" max="15596" width="11.42578125" style="4"/>
    <col min="15597" max="15597" width="2" style="4" customWidth="1"/>
    <col min="15598" max="15598" width="39.140625" style="4" customWidth="1"/>
    <col min="15599" max="15599" width="17.140625" style="4" customWidth="1"/>
    <col min="15600" max="15611" width="10.85546875" style="4" bestFit="1" customWidth="1"/>
    <col min="15612" max="15612" width="11.7109375" style="4" bestFit="1" customWidth="1"/>
    <col min="15613" max="15613" width="12.42578125" style="4" bestFit="1" customWidth="1"/>
    <col min="15614" max="15852" width="11.42578125" style="4"/>
    <col min="15853" max="15853" width="2" style="4" customWidth="1"/>
    <col min="15854" max="15854" width="39.140625" style="4" customWidth="1"/>
    <col min="15855" max="15855" width="17.140625" style="4" customWidth="1"/>
    <col min="15856" max="15867" width="10.85546875" style="4" bestFit="1" customWidth="1"/>
    <col min="15868" max="15868" width="11.7109375" style="4" bestFit="1" customWidth="1"/>
    <col min="15869" max="15869" width="12.42578125" style="4" bestFit="1" customWidth="1"/>
    <col min="15870" max="16108" width="11.42578125" style="4"/>
    <col min="16109" max="16109" width="2" style="4" customWidth="1"/>
    <col min="16110" max="16110" width="39.140625" style="4" customWidth="1"/>
    <col min="16111" max="16111" width="17.140625" style="4" customWidth="1"/>
    <col min="16112" max="16123" width="10.85546875" style="4" bestFit="1" customWidth="1"/>
    <col min="16124" max="16124" width="11.7109375" style="4" bestFit="1" customWidth="1"/>
    <col min="16125" max="16125" width="12.42578125" style="4" bestFit="1" customWidth="1"/>
    <col min="16126" max="16384" width="11.42578125" style="4"/>
  </cols>
  <sheetData>
    <row r="1" spans="2:17" ht="17.25" thickTop="1" x14ac:dyDescent="0.3">
      <c r="B1" s="298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1"/>
    </row>
    <row r="2" spans="2:17" ht="18.75" x14ac:dyDescent="0.3">
      <c r="B2" s="418" t="s">
        <v>70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9"/>
    </row>
    <row r="3" spans="2:17" ht="18.75" x14ac:dyDescent="0.3">
      <c r="B3" s="418" t="s">
        <v>668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9"/>
    </row>
    <row r="4" spans="2:17" x14ac:dyDescent="0.3">
      <c r="B4" s="302"/>
      <c r="C4" s="303"/>
      <c r="D4" s="303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5"/>
    </row>
    <row r="5" spans="2:17" ht="17.25" thickBot="1" x14ac:dyDescent="0.35">
      <c r="B5" s="306"/>
      <c r="C5" s="307"/>
      <c r="D5" s="307"/>
      <c r="E5" s="308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10"/>
    </row>
    <row r="6" spans="2:17" ht="18" thickTop="1" thickBot="1" x14ac:dyDescent="0.35">
      <c r="B6" s="149"/>
      <c r="C6" s="150"/>
      <c r="D6" s="150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52"/>
    </row>
    <row r="7" spans="2:17" ht="17.25" thickBot="1" x14ac:dyDescent="0.35">
      <c r="B7" s="311"/>
      <c r="C7" s="311"/>
      <c r="D7" s="312" t="s">
        <v>508</v>
      </c>
      <c r="E7" s="313" t="s">
        <v>103</v>
      </c>
      <c r="F7" s="313" t="s">
        <v>509</v>
      </c>
      <c r="G7" s="313" t="s">
        <v>510</v>
      </c>
      <c r="H7" s="313" t="s">
        <v>511</v>
      </c>
      <c r="I7" s="313" t="s">
        <v>512</v>
      </c>
      <c r="J7" s="313" t="s">
        <v>513</v>
      </c>
      <c r="K7" s="313" t="s">
        <v>514</v>
      </c>
      <c r="L7" s="313" t="s">
        <v>515</v>
      </c>
      <c r="M7" s="313" t="s">
        <v>516</v>
      </c>
      <c r="N7" s="313" t="s">
        <v>517</v>
      </c>
      <c r="O7" s="313" t="s">
        <v>518</v>
      </c>
      <c r="P7" s="314" t="s">
        <v>519</v>
      </c>
      <c r="Q7" s="314" t="s">
        <v>520</v>
      </c>
    </row>
    <row r="8" spans="2:17" x14ac:dyDescent="0.3">
      <c r="B8" s="153"/>
      <c r="C8" s="154"/>
      <c r="D8" s="154"/>
      <c r="E8" s="155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152"/>
    </row>
    <row r="9" spans="2:17" x14ac:dyDescent="0.3">
      <c r="B9" s="349"/>
      <c r="C9" s="350"/>
      <c r="D9" s="350" t="s">
        <v>9</v>
      </c>
      <c r="E9" s="351">
        <v>307106517.78785658</v>
      </c>
      <c r="F9" s="352">
        <v>30847973.864999995</v>
      </c>
      <c r="G9" s="352">
        <v>27573690.414999995</v>
      </c>
      <c r="H9" s="352">
        <v>25154239.40166666</v>
      </c>
      <c r="I9" s="352">
        <v>24866367.9504853</v>
      </c>
      <c r="J9" s="352">
        <v>24700866.384922501</v>
      </c>
      <c r="K9" s="352">
        <v>24517471.118156597</v>
      </c>
      <c r="L9" s="352">
        <v>24468472.28833333</v>
      </c>
      <c r="M9" s="352">
        <v>24499634.578156602</v>
      </c>
      <c r="N9" s="352">
        <v>24348748.798333332</v>
      </c>
      <c r="O9" s="352">
        <v>24235815.081666663</v>
      </c>
      <c r="P9" s="352">
        <v>24283125.551666666</v>
      </c>
      <c r="Q9" s="353">
        <v>27610112.358333334</v>
      </c>
    </row>
    <row r="10" spans="2:17" ht="12" customHeight="1" x14ac:dyDescent="0.3">
      <c r="B10" s="159"/>
      <c r="C10" s="160"/>
      <c r="D10" s="160"/>
      <c r="E10" s="156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8"/>
    </row>
    <row r="11" spans="2:17" x14ac:dyDescent="0.3">
      <c r="B11" s="354" t="s">
        <v>521</v>
      </c>
      <c r="C11" s="355"/>
      <c r="D11" s="356"/>
      <c r="E11" s="357">
        <v>14076513.278433003</v>
      </c>
      <c r="F11" s="358">
        <v>6670074.3899999997</v>
      </c>
      <c r="G11" s="358">
        <v>3348065.69</v>
      </c>
      <c r="H11" s="358">
        <v>1059217.9300000002</v>
      </c>
      <c r="I11" s="358">
        <v>777229.6554853</v>
      </c>
      <c r="J11" s="358">
        <v>540099.54992250004</v>
      </c>
      <c r="K11" s="358">
        <v>391786.3831566</v>
      </c>
      <c r="L11" s="358">
        <v>397498.98</v>
      </c>
      <c r="M11" s="358">
        <v>299637.3831566</v>
      </c>
      <c r="N11" s="358">
        <v>194063.25</v>
      </c>
      <c r="O11" s="358">
        <v>172157</v>
      </c>
      <c r="P11" s="358">
        <v>118592.94</v>
      </c>
      <c r="Q11" s="359">
        <v>108090.13</v>
      </c>
    </row>
    <row r="12" spans="2:17" x14ac:dyDescent="0.3">
      <c r="B12" s="360"/>
      <c r="C12" s="361"/>
      <c r="D12" s="362"/>
      <c r="E12" s="3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364"/>
    </row>
    <row r="13" spans="2:17" x14ac:dyDescent="0.3">
      <c r="B13" s="365">
        <v>12</v>
      </c>
      <c r="C13" s="366" t="s">
        <v>522</v>
      </c>
      <c r="D13" s="366"/>
      <c r="E13" s="367">
        <v>13568738.522433002</v>
      </c>
      <c r="F13" s="368">
        <v>6589627.3399999999</v>
      </c>
      <c r="G13" s="368">
        <v>3271019.69</v>
      </c>
      <c r="H13" s="368">
        <v>1016377.93</v>
      </c>
      <c r="I13" s="368">
        <v>724649.6554853</v>
      </c>
      <c r="J13" s="368">
        <v>502553.54992250004</v>
      </c>
      <c r="K13" s="368">
        <v>349316.3831566</v>
      </c>
      <c r="L13" s="368">
        <v>359724.98</v>
      </c>
      <c r="M13" s="368">
        <v>273605.3831566</v>
      </c>
      <c r="N13" s="368">
        <v>161194.25</v>
      </c>
      <c r="O13" s="368">
        <v>138057</v>
      </c>
      <c r="P13" s="368">
        <v>94237.77</v>
      </c>
      <c r="Q13" s="369">
        <v>88374.59</v>
      </c>
    </row>
    <row r="14" spans="2:17" x14ac:dyDescent="0.3">
      <c r="B14" s="365"/>
      <c r="C14" s="370">
        <v>120101</v>
      </c>
      <c r="D14" s="366" t="s">
        <v>523</v>
      </c>
      <c r="E14" s="367">
        <v>9838098.7969000004</v>
      </c>
      <c r="F14" s="368">
        <v>5410954.3399999999</v>
      </c>
      <c r="G14" s="368">
        <v>2627905.69</v>
      </c>
      <c r="H14" s="368">
        <v>590285.93000000005</v>
      </c>
      <c r="I14" s="368">
        <v>378009.6554853</v>
      </c>
      <c r="J14" s="368">
        <v>245952.46992250002</v>
      </c>
      <c r="K14" s="368">
        <v>137733.3831566</v>
      </c>
      <c r="L14" s="368">
        <v>196761.98</v>
      </c>
      <c r="M14" s="368">
        <v>137733.3831566</v>
      </c>
      <c r="N14" s="368">
        <v>45255.25</v>
      </c>
      <c r="O14" s="368">
        <v>35700</v>
      </c>
      <c r="P14" s="368">
        <v>12850</v>
      </c>
      <c r="Q14" s="369">
        <v>18956.719999999998</v>
      </c>
    </row>
    <row r="15" spans="2:17" x14ac:dyDescent="0.3">
      <c r="B15" s="365"/>
      <c r="C15" s="370">
        <v>120102</v>
      </c>
      <c r="D15" s="366" t="s">
        <v>524</v>
      </c>
      <c r="E15" s="367">
        <v>1137331.0830000001</v>
      </c>
      <c r="F15" s="368">
        <v>628800</v>
      </c>
      <c r="G15" s="368">
        <v>276400</v>
      </c>
      <c r="H15" s="368">
        <v>64600</v>
      </c>
      <c r="I15" s="368">
        <v>42845</v>
      </c>
      <c r="J15" s="368">
        <v>21681.08</v>
      </c>
      <c r="K15" s="368">
        <v>18980</v>
      </c>
      <c r="L15" s="368">
        <v>15890</v>
      </c>
      <c r="M15" s="368">
        <v>15650</v>
      </c>
      <c r="N15" s="368">
        <v>14985</v>
      </c>
      <c r="O15" s="368">
        <v>12980</v>
      </c>
      <c r="P15" s="368">
        <v>11990</v>
      </c>
      <c r="Q15" s="369">
        <v>12530</v>
      </c>
    </row>
    <row r="16" spans="2:17" x14ac:dyDescent="0.3">
      <c r="B16" s="365"/>
      <c r="C16" s="370">
        <v>120104</v>
      </c>
      <c r="D16" s="366" t="s">
        <v>525</v>
      </c>
      <c r="E16" s="367">
        <v>1570359.902641</v>
      </c>
      <c r="F16" s="368">
        <v>378200</v>
      </c>
      <c r="G16" s="368">
        <v>286200</v>
      </c>
      <c r="H16" s="368">
        <v>191100</v>
      </c>
      <c r="I16" s="368">
        <v>159600</v>
      </c>
      <c r="J16" s="368">
        <v>118720</v>
      </c>
      <c r="K16" s="368">
        <v>98120</v>
      </c>
      <c r="L16" s="368">
        <v>78230</v>
      </c>
      <c r="M16" s="368">
        <v>71650</v>
      </c>
      <c r="N16" s="368">
        <v>63251</v>
      </c>
      <c r="O16" s="368">
        <v>51872</v>
      </c>
      <c r="P16" s="368">
        <v>41360</v>
      </c>
      <c r="Q16" s="369">
        <v>32056.9</v>
      </c>
    </row>
    <row r="17" spans="2:17" x14ac:dyDescent="0.3">
      <c r="B17" s="365"/>
      <c r="C17" s="370">
        <v>120105</v>
      </c>
      <c r="D17" s="366" t="s">
        <v>526</v>
      </c>
      <c r="E17" s="367">
        <v>212724.998647</v>
      </c>
      <c r="F17" s="368">
        <v>98423</v>
      </c>
      <c r="G17" s="368">
        <v>34562</v>
      </c>
      <c r="H17" s="368">
        <v>22692</v>
      </c>
      <c r="I17" s="368">
        <v>9135</v>
      </c>
      <c r="J17" s="368">
        <v>6800</v>
      </c>
      <c r="K17" s="368">
        <v>6400</v>
      </c>
      <c r="L17" s="368">
        <v>5800</v>
      </c>
      <c r="M17" s="368">
        <v>6100</v>
      </c>
      <c r="N17" s="368">
        <v>5253</v>
      </c>
      <c r="O17" s="368">
        <v>6850</v>
      </c>
      <c r="P17" s="368">
        <v>5510</v>
      </c>
      <c r="Q17" s="369">
        <v>5200</v>
      </c>
    </row>
    <row r="18" spans="2:17" x14ac:dyDescent="0.3">
      <c r="B18" s="365"/>
      <c r="C18" s="370">
        <v>120202</v>
      </c>
      <c r="D18" s="366" t="s">
        <v>527</v>
      </c>
      <c r="E18" s="367">
        <v>571720.123945</v>
      </c>
      <c r="F18" s="368">
        <v>0</v>
      </c>
      <c r="G18" s="368">
        <v>0</v>
      </c>
      <c r="H18" s="368">
        <v>118250</v>
      </c>
      <c r="I18" s="368">
        <v>115830</v>
      </c>
      <c r="J18" s="368">
        <v>89870</v>
      </c>
      <c r="K18" s="368">
        <v>78520</v>
      </c>
      <c r="L18" s="368">
        <v>54360</v>
      </c>
      <c r="M18" s="368">
        <v>33580</v>
      </c>
      <c r="N18" s="368">
        <v>23620</v>
      </c>
      <c r="O18" s="368">
        <v>24890</v>
      </c>
      <c r="P18" s="368">
        <v>16937.77</v>
      </c>
      <c r="Q18" s="369">
        <v>15862.35</v>
      </c>
    </row>
    <row r="19" spans="2:17" x14ac:dyDescent="0.3">
      <c r="B19" s="365"/>
      <c r="C19" s="370">
        <v>120301</v>
      </c>
      <c r="D19" s="366" t="s">
        <v>528</v>
      </c>
      <c r="E19" s="367">
        <v>238503.61730000001</v>
      </c>
      <c r="F19" s="368">
        <v>73250</v>
      </c>
      <c r="G19" s="368">
        <v>45952</v>
      </c>
      <c r="H19" s="368">
        <v>29450</v>
      </c>
      <c r="I19" s="368">
        <v>19230</v>
      </c>
      <c r="J19" s="368">
        <v>19530</v>
      </c>
      <c r="K19" s="368">
        <v>9563</v>
      </c>
      <c r="L19" s="368">
        <v>8683</v>
      </c>
      <c r="M19" s="368">
        <v>8892</v>
      </c>
      <c r="N19" s="368">
        <v>8830</v>
      </c>
      <c r="O19" s="368">
        <v>5765</v>
      </c>
      <c r="P19" s="368">
        <v>5590</v>
      </c>
      <c r="Q19" s="369">
        <v>3768.62</v>
      </c>
    </row>
    <row r="20" spans="2:17" x14ac:dyDescent="0.3">
      <c r="B20" s="365"/>
      <c r="C20" s="370">
        <v>120401</v>
      </c>
      <c r="D20" s="366" t="s">
        <v>529</v>
      </c>
      <c r="E20" s="367">
        <v>0</v>
      </c>
      <c r="F20" s="368"/>
      <c r="G20" s="368">
        <v>0</v>
      </c>
      <c r="H20" s="368"/>
      <c r="I20" s="368"/>
      <c r="J20" s="368"/>
      <c r="K20" s="368"/>
      <c r="L20" s="368"/>
      <c r="M20" s="368"/>
      <c r="N20" s="368"/>
      <c r="O20" s="368"/>
      <c r="P20" s="368"/>
      <c r="Q20" s="369"/>
    </row>
    <row r="21" spans="2:17" x14ac:dyDescent="0.3">
      <c r="B21" s="371"/>
      <c r="C21" s="372"/>
      <c r="D21" s="373"/>
      <c r="E21" s="3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364"/>
    </row>
    <row r="22" spans="2:17" x14ac:dyDescent="0.3">
      <c r="B22" s="374" t="s">
        <v>530</v>
      </c>
      <c r="C22" s="375" t="s">
        <v>531</v>
      </c>
      <c r="D22" s="375"/>
      <c r="E22" s="367">
        <v>187576.96679999999</v>
      </c>
      <c r="F22" s="368">
        <v>29734.05</v>
      </c>
      <c r="G22" s="368">
        <v>11220</v>
      </c>
      <c r="H22" s="368">
        <v>16980</v>
      </c>
      <c r="I22" s="368">
        <v>17520</v>
      </c>
      <c r="J22" s="368">
        <v>17596</v>
      </c>
      <c r="K22" s="368">
        <v>18985</v>
      </c>
      <c r="L22" s="368">
        <v>13630</v>
      </c>
      <c r="M22" s="368">
        <v>12470</v>
      </c>
      <c r="N22" s="368">
        <v>13669</v>
      </c>
      <c r="O22" s="368">
        <v>12870</v>
      </c>
      <c r="P22" s="368">
        <v>12855.17</v>
      </c>
      <c r="Q22" s="369">
        <v>10047.75</v>
      </c>
    </row>
    <row r="23" spans="2:17" x14ac:dyDescent="0.3">
      <c r="B23" s="365"/>
      <c r="C23" s="370">
        <v>130101</v>
      </c>
      <c r="D23" s="366" t="s">
        <v>532</v>
      </c>
      <c r="E23" s="367">
        <v>10924.046100000001</v>
      </c>
      <c r="F23" s="368">
        <v>4072.88</v>
      </c>
      <c r="G23" s="368">
        <v>0</v>
      </c>
      <c r="H23" s="368">
        <v>0</v>
      </c>
      <c r="I23" s="368">
        <v>0</v>
      </c>
      <c r="J23" s="368">
        <v>3396</v>
      </c>
      <c r="K23" s="368">
        <v>0</v>
      </c>
      <c r="L23" s="368">
        <v>0</v>
      </c>
      <c r="M23" s="368">
        <v>0</v>
      </c>
      <c r="N23" s="368">
        <v>0</v>
      </c>
      <c r="O23" s="368">
        <v>0</v>
      </c>
      <c r="P23" s="368">
        <v>3455.17</v>
      </c>
      <c r="Q23" s="369">
        <v>0</v>
      </c>
    </row>
    <row r="24" spans="2:17" x14ac:dyDescent="0.3">
      <c r="B24" s="365"/>
      <c r="C24" s="370">
        <v>130103</v>
      </c>
      <c r="D24" s="366" t="s">
        <v>533</v>
      </c>
      <c r="E24" s="376">
        <v>176652.92069999999</v>
      </c>
      <c r="F24" s="368">
        <v>25661.17</v>
      </c>
      <c r="G24" s="368">
        <v>11220</v>
      </c>
      <c r="H24" s="368">
        <v>16980</v>
      </c>
      <c r="I24" s="368">
        <v>17520</v>
      </c>
      <c r="J24" s="368">
        <v>14200</v>
      </c>
      <c r="K24" s="368">
        <v>18985</v>
      </c>
      <c r="L24" s="368">
        <v>13630</v>
      </c>
      <c r="M24" s="368">
        <v>12470</v>
      </c>
      <c r="N24" s="368">
        <v>13669</v>
      </c>
      <c r="O24" s="368">
        <v>12870</v>
      </c>
      <c r="P24" s="368">
        <v>9400</v>
      </c>
      <c r="Q24" s="369">
        <v>10047.75</v>
      </c>
    </row>
    <row r="25" spans="2:17" x14ac:dyDescent="0.3">
      <c r="B25" s="377"/>
      <c r="C25" s="378"/>
      <c r="D25" s="379"/>
      <c r="E25" s="3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364"/>
    </row>
    <row r="26" spans="2:17" x14ac:dyDescent="0.3">
      <c r="B26" s="374" t="s">
        <v>534</v>
      </c>
      <c r="C26" s="375" t="s">
        <v>535</v>
      </c>
      <c r="D26" s="375"/>
      <c r="E26" s="367">
        <v>18854.603200000001</v>
      </c>
      <c r="F26" s="368">
        <v>2153</v>
      </c>
      <c r="G26" s="368">
        <v>3376</v>
      </c>
      <c r="H26" s="368">
        <v>0</v>
      </c>
      <c r="I26" s="368">
        <v>3810</v>
      </c>
      <c r="J26" s="368">
        <v>0</v>
      </c>
      <c r="K26" s="368">
        <v>1165</v>
      </c>
      <c r="L26" s="368">
        <v>2270</v>
      </c>
      <c r="M26" s="368">
        <v>0</v>
      </c>
      <c r="N26" s="368">
        <v>1350</v>
      </c>
      <c r="O26" s="368">
        <v>2270</v>
      </c>
      <c r="P26" s="368">
        <v>0</v>
      </c>
      <c r="Q26" s="369">
        <v>2460.6</v>
      </c>
    </row>
    <row r="27" spans="2:17" x14ac:dyDescent="0.3">
      <c r="B27" s="365"/>
      <c r="C27" s="370">
        <v>160101</v>
      </c>
      <c r="D27" s="366" t="s">
        <v>536</v>
      </c>
      <c r="E27" s="367">
        <v>7129.66</v>
      </c>
      <c r="F27" s="368">
        <v>0</v>
      </c>
      <c r="G27" s="368">
        <v>1796</v>
      </c>
      <c r="H27" s="368">
        <v>0</v>
      </c>
      <c r="I27" s="368">
        <v>1810</v>
      </c>
      <c r="J27" s="368">
        <v>0</v>
      </c>
      <c r="K27" s="368">
        <v>0</v>
      </c>
      <c r="L27" s="368">
        <v>1290</v>
      </c>
      <c r="M27" s="368">
        <v>0</v>
      </c>
      <c r="N27" s="368">
        <v>0</v>
      </c>
      <c r="O27" s="368">
        <v>1290</v>
      </c>
      <c r="P27" s="368"/>
      <c r="Q27" s="369">
        <v>943.66</v>
      </c>
    </row>
    <row r="28" spans="2:17" x14ac:dyDescent="0.3">
      <c r="B28" s="365"/>
      <c r="C28" s="370">
        <v>160102</v>
      </c>
      <c r="D28" s="366" t="s">
        <v>537</v>
      </c>
      <c r="E28" s="367">
        <v>11724.943200000002</v>
      </c>
      <c r="F28" s="368">
        <v>2153</v>
      </c>
      <c r="G28" s="368">
        <v>1580</v>
      </c>
      <c r="H28" s="368">
        <v>0</v>
      </c>
      <c r="I28" s="368">
        <v>2000</v>
      </c>
      <c r="J28" s="368">
        <v>0</v>
      </c>
      <c r="K28" s="368">
        <v>1165</v>
      </c>
      <c r="L28" s="368">
        <v>980</v>
      </c>
      <c r="M28" s="368">
        <v>0</v>
      </c>
      <c r="N28" s="368">
        <v>1350</v>
      </c>
      <c r="O28" s="368">
        <v>980</v>
      </c>
      <c r="P28" s="368"/>
      <c r="Q28" s="369">
        <v>1516.94</v>
      </c>
    </row>
    <row r="29" spans="2:17" x14ac:dyDescent="0.3">
      <c r="B29" s="380"/>
      <c r="C29" s="378"/>
      <c r="D29" s="379"/>
      <c r="E29" s="3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364"/>
    </row>
    <row r="30" spans="2:17" x14ac:dyDescent="0.3">
      <c r="B30" s="374" t="s">
        <v>538</v>
      </c>
      <c r="C30" s="375" t="s">
        <v>539</v>
      </c>
      <c r="D30" s="375"/>
      <c r="E30" s="367">
        <v>301343.18600000005</v>
      </c>
      <c r="F30" s="368">
        <v>48560</v>
      </c>
      <c r="G30" s="368">
        <v>62450</v>
      </c>
      <c r="H30" s="368">
        <v>25860</v>
      </c>
      <c r="I30" s="368">
        <v>31250</v>
      </c>
      <c r="J30" s="368">
        <v>19950</v>
      </c>
      <c r="K30" s="368">
        <v>22320</v>
      </c>
      <c r="L30" s="368">
        <v>21874</v>
      </c>
      <c r="M30" s="368">
        <v>13562</v>
      </c>
      <c r="N30" s="368">
        <v>17850</v>
      </c>
      <c r="O30" s="368">
        <v>18960</v>
      </c>
      <c r="P30" s="368">
        <v>11500</v>
      </c>
      <c r="Q30" s="369">
        <v>7207.19</v>
      </c>
    </row>
    <row r="31" spans="2:17" x14ac:dyDescent="0.3">
      <c r="B31" s="365"/>
      <c r="C31" s="370">
        <v>170101</v>
      </c>
      <c r="D31" s="366" t="s">
        <v>540</v>
      </c>
      <c r="E31" s="367">
        <v>301343.18600000005</v>
      </c>
      <c r="F31" s="368">
        <v>48560</v>
      </c>
      <c r="G31" s="368">
        <v>62450</v>
      </c>
      <c r="H31" s="368">
        <v>25860</v>
      </c>
      <c r="I31" s="368">
        <v>31250</v>
      </c>
      <c r="J31" s="368">
        <v>19950</v>
      </c>
      <c r="K31" s="368">
        <v>22320</v>
      </c>
      <c r="L31" s="368">
        <v>21874</v>
      </c>
      <c r="M31" s="368">
        <v>13562</v>
      </c>
      <c r="N31" s="368">
        <v>17850</v>
      </c>
      <c r="O31" s="368">
        <v>18960</v>
      </c>
      <c r="P31" s="368">
        <v>11500</v>
      </c>
      <c r="Q31" s="369">
        <v>7207.19</v>
      </c>
    </row>
    <row r="32" spans="2:17" x14ac:dyDescent="0.3">
      <c r="B32" s="380"/>
      <c r="C32" s="378"/>
      <c r="D32" s="379"/>
      <c r="E32" s="3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364"/>
    </row>
    <row r="33" spans="2:17" x14ac:dyDescent="0.3">
      <c r="B33" s="354" t="s">
        <v>541</v>
      </c>
      <c r="C33" s="381"/>
      <c r="D33" s="382"/>
      <c r="E33" s="357">
        <v>0</v>
      </c>
      <c r="F33" s="358">
        <v>0</v>
      </c>
      <c r="G33" s="358">
        <v>0</v>
      </c>
      <c r="H33" s="358">
        <v>0</v>
      </c>
      <c r="I33" s="358">
        <v>0</v>
      </c>
      <c r="J33" s="358">
        <v>0</v>
      </c>
      <c r="K33" s="358">
        <v>0</v>
      </c>
      <c r="L33" s="358">
        <v>0</v>
      </c>
      <c r="M33" s="358">
        <v>0</v>
      </c>
      <c r="N33" s="358">
        <v>0</v>
      </c>
      <c r="O33" s="358">
        <v>0</v>
      </c>
      <c r="P33" s="358">
        <v>0</v>
      </c>
      <c r="Q33" s="359">
        <v>0</v>
      </c>
    </row>
    <row r="34" spans="2:17" x14ac:dyDescent="0.3">
      <c r="B34" s="371"/>
      <c r="C34" s="372"/>
      <c r="D34" s="373"/>
      <c r="E34" s="3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364"/>
    </row>
    <row r="35" spans="2:17" x14ac:dyDescent="0.3">
      <c r="B35" s="184">
        <v>31</v>
      </c>
      <c r="C35" s="383" t="s">
        <v>542</v>
      </c>
      <c r="D35" s="383"/>
      <c r="E35" s="367">
        <v>0</v>
      </c>
      <c r="F35" s="368">
        <v>0</v>
      </c>
      <c r="G35" s="368">
        <v>0</v>
      </c>
      <c r="H35" s="368">
        <v>0</v>
      </c>
      <c r="I35" s="368">
        <v>0</v>
      </c>
      <c r="J35" s="368">
        <v>0</v>
      </c>
      <c r="K35" s="368">
        <v>0</v>
      </c>
      <c r="L35" s="368">
        <v>0</v>
      </c>
      <c r="M35" s="368">
        <v>0</v>
      </c>
      <c r="N35" s="368">
        <v>0</v>
      </c>
      <c r="O35" s="368">
        <v>0</v>
      </c>
      <c r="P35" s="368">
        <v>0</v>
      </c>
      <c r="Q35" s="369">
        <v>0</v>
      </c>
    </row>
    <row r="36" spans="2:17" x14ac:dyDescent="0.3">
      <c r="B36" s="384"/>
      <c r="C36" s="385">
        <v>310101</v>
      </c>
      <c r="D36" s="366" t="s">
        <v>543</v>
      </c>
      <c r="E36" s="367">
        <v>0</v>
      </c>
      <c r="F36" s="368">
        <v>0</v>
      </c>
      <c r="G36" s="368">
        <v>0</v>
      </c>
      <c r="H36" s="368">
        <v>0</v>
      </c>
      <c r="I36" s="368">
        <v>0</v>
      </c>
      <c r="J36" s="368">
        <v>0</v>
      </c>
      <c r="K36" s="368">
        <v>0</v>
      </c>
      <c r="L36" s="368">
        <v>0</v>
      </c>
      <c r="M36" s="368">
        <v>0</v>
      </c>
      <c r="N36" s="368">
        <v>0</v>
      </c>
      <c r="O36" s="368">
        <v>0</v>
      </c>
      <c r="P36" s="368">
        <v>0</v>
      </c>
      <c r="Q36" s="369">
        <v>0</v>
      </c>
    </row>
    <row r="37" spans="2:17" x14ac:dyDescent="0.3">
      <c r="B37" s="377"/>
      <c r="C37" s="386"/>
      <c r="D37" s="379"/>
      <c r="E37" s="3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364"/>
    </row>
    <row r="38" spans="2:17" x14ac:dyDescent="0.3">
      <c r="B38" s="354" t="s">
        <v>544</v>
      </c>
      <c r="C38" s="387"/>
      <c r="D38" s="356"/>
      <c r="E38" s="357">
        <v>7402574.206331999</v>
      </c>
      <c r="F38" s="358">
        <v>633548.4683333335</v>
      </c>
      <c r="G38" s="358">
        <v>682026.70833333326</v>
      </c>
      <c r="H38" s="358">
        <v>582191.8583333334</v>
      </c>
      <c r="I38" s="358">
        <v>565858.45833333337</v>
      </c>
      <c r="J38" s="358">
        <v>610426.66833333333</v>
      </c>
      <c r="K38" s="358">
        <v>599751.79833333334</v>
      </c>
      <c r="L38" s="358">
        <v>549327.84833333339</v>
      </c>
      <c r="M38" s="358">
        <v>675223.7783333332</v>
      </c>
      <c r="N38" s="358">
        <v>632930.12833333341</v>
      </c>
      <c r="O38" s="358">
        <v>551528.94833333336</v>
      </c>
      <c r="P38" s="358">
        <v>644824.15833333333</v>
      </c>
      <c r="Q38" s="359">
        <v>674935.38833333342</v>
      </c>
    </row>
    <row r="39" spans="2:17" x14ac:dyDescent="0.3">
      <c r="B39" s="360"/>
      <c r="C39" s="388"/>
      <c r="D39" s="362"/>
      <c r="E39" s="3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364"/>
    </row>
    <row r="40" spans="2:17" ht="20.25" customHeight="1" x14ac:dyDescent="0.3">
      <c r="B40" s="384" t="s">
        <v>545</v>
      </c>
      <c r="C40" s="389" t="s">
        <v>546</v>
      </c>
      <c r="D40" s="389"/>
      <c r="E40" s="367">
        <v>1539078.6432999999</v>
      </c>
      <c r="F40" s="368">
        <v>157613.93833333335</v>
      </c>
      <c r="G40" s="368">
        <v>142170.84833333333</v>
      </c>
      <c r="H40" s="368">
        <v>83578.088333333348</v>
      </c>
      <c r="I40" s="368">
        <v>102187.76833333333</v>
      </c>
      <c r="J40" s="368">
        <v>151278.46833333332</v>
      </c>
      <c r="K40" s="368">
        <v>105661.76833333333</v>
      </c>
      <c r="L40" s="368">
        <v>92759.588333333333</v>
      </c>
      <c r="M40" s="368">
        <v>106897.76833333333</v>
      </c>
      <c r="N40" s="368">
        <v>147760.80833333332</v>
      </c>
      <c r="O40" s="368">
        <v>86871.998333333322</v>
      </c>
      <c r="P40" s="368">
        <v>187616.70833333331</v>
      </c>
      <c r="Q40" s="369">
        <v>174680.88833333334</v>
      </c>
    </row>
    <row r="41" spans="2:17" x14ac:dyDescent="0.3">
      <c r="B41" s="384"/>
      <c r="C41" s="390">
        <v>410201</v>
      </c>
      <c r="D41" s="391" t="s">
        <v>547</v>
      </c>
      <c r="E41" s="367">
        <v>280774.67310000001</v>
      </c>
      <c r="F41" s="368">
        <v>12401</v>
      </c>
      <c r="G41" s="368">
        <v>18970</v>
      </c>
      <c r="H41" s="368">
        <v>28308.880000000001</v>
      </c>
      <c r="I41" s="368">
        <v>19850</v>
      </c>
      <c r="J41" s="368">
        <v>19480</v>
      </c>
      <c r="K41" s="368">
        <v>22653</v>
      </c>
      <c r="L41" s="368">
        <v>18823.79</v>
      </c>
      <c r="M41" s="368">
        <v>25630</v>
      </c>
      <c r="N41" s="368">
        <v>28750</v>
      </c>
      <c r="O41" s="368">
        <v>27465</v>
      </c>
      <c r="P41" s="368">
        <v>28963</v>
      </c>
      <c r="Q41" s="369">
        <v>29479.99</v>
      </c>
    </row>
    <row r="42" spans="2:17" ht="24" x14ac:dyDescent="0.3">
      <c r="B42" s="384"/>
      <c r="C42" s="390">
        <v>410202</v>
      </c>
      <c r="D42" s="392" t="s">
        <v>548</v>
      </c>
      <c r="E42" s="367">
        <v>276.04000000000002</v>
      </c>
      <c r="F42" s="368">
        <v>0</v>
      </c>
      <c r="G42" s="368">
        <v>0</v>
      </c>
      <c r="H42" s="368">
        <v>161.33000000000001</v>
      </c>
      <c r="I42" s="368">
        <v>0</v>
      </c>
      <c r="J42" s="368">
        <v>0</v>
      </c>
      <c r="K42" s="368">
        <v>0</v>
      </c>
      <c r="L42" s="368">
        <v>0</v>
      </c>
      <c r="M42" s="368">
        <v>0</v>
      </c>
      <c r="N42" s="368">
        <v>0</v>
      </c>
      <c r="O42" s="368">
        <v>114.71</v>
      </c>
      <c r="P42" s="368">
        <v>0</v>
      </c>
      <c r="Q42" s="369">
        <v>0</v>
      </c>
    </row>
    <row r="43" spans="2:17" x14ac:dyDescent="0.3">
      <c r="B43" s="384"/>
      <c r="C43" s="390">
        <v>410203</v>
      </c>
      <c r="D43" s="366" t="s">
        <v>549</v>
      </c>
      <c r="E43" s="367">
        <v>16166.910900000001</v>
      </c>
      <c r="F43" s="368">
        <v>0</v>
      </c>
      <c r="G43" s="368">
        <v>0</v>
      </c>
      <c r="H43" s="368">
        <v>4659</v>
      </c>
      <c r="I43" s="368">
        <v>0</v>
      </c>
      <c r="J43" s="368">
        <v>3587</v>
      </c>
      <c r="K43" s="368">
        <v>0</v>
      </c>
      <c r="L43" s="368">
        <v>0</v>
      </c>
      <c r="M43" s="368">
        <v>0</v>
      </c>
      <c r="N43" s="368">
        <v>1816.12</v>
      </c>
      <c r="O43" s="368">
        <v>3103</v>
      </c>
      <c r="P43" s="368">
        <v>3001.79</v>
      </c>
      <c r="Q43" s="369">
        <v>0</v>
      </c>
    </row>
    <row r="44" spans="2:17" x14ac:dyDescent="0.3">
      <c r="B44" s="384"/>
      <c r="C44" s="390">
        <v>410204</v>
      </c>
      <c r="D44" s="366" t="s">
        <v>550</v>
      </c>
      <c r="E44" s="367">
        <v>3338.3123999999998</v>
      </c>
      <c r="F44" s="368">
        <v>1277.1400000000001</v>
      </c>
      <c r="G44" s="368">
        <v>0</v>
      </c>
      <c r="H44" s="368">
        <v>0</v>
      </c>
      <c r="I44" s="368">
        <v>0</v>
      </c>
      <c r="J44" s="368">
        <v>956</v>
      </c>
      <c r="K44" s="368">
        <v>0</v>
      </c>
      <c r="L44" s="368">
        <v>0</v>
      </c>
      <c r="M44" s="368">
        <v>0</v>
      </c>
      <c r="N44" s="368">
        <v>1105.17</v>
      </c>
      <c r="O44" s="368">
        <v>0</v>
      </c>
      <c r="P44" s="368">
        <v>0</v>
      </c>
      <c r="Q44" s="369">
        <v>0</v>
      </c>
    </row>
    <row r="45" spans="2:17" x14ac:dyDescent="0.3">
      <c r="B45" s="384"/>
      <c r="C45" s="390">
        <v>410205</v>
      </c>
      <c r="D45" s="366" t="s">
        <v>551</v>
      </c>
      <c r="E45" s="367">
        <v>2109.44</v>
      </c>
      <c r="F45" s="368">
        <v>0</v>
      </c>
      <c r="G45" s="368">
        <v>0</v>
      </c>
      <c r="H45" s="368">
        <v>0</v>
      </c>
      <c r="I45" s="368">
        <v>0</v>
      </c>
      <c r="J45" s="368">
        <v>0</v>
      </c>
      <c r="K45" s="368">
        <v>1121</v>
      </c>
      <c r="L45" s="368">
        <v>0</v>
      </c>
      <c r="M45" s="368">
        <v>0</v>
      </c>
      <c r="N45" s="368">
        <v>0</v>
      </c>
      <c r="O45" s="368">
        <v>988.44</v>
      </c>
      <c r="P45" s="368">
        <v>0</v>
      </c>
      <c r="Q45" s="369">
        <v>0</v>
      </c>
    </row>
    <row r="46" spans="2:17" x14ac:dyDescent="0.3">
      <c r="B46" s="384"/>
      <c r="C46" s="390">
        <v>410206</v>
      </c>
      <c r="D46" s="366" t="s">
        <v>552</v>
      </c>
      <c r="E46" s="367">
        <v>2766.4770000000003</v>
      </c>
      <c r="F46" s="368">
        <v>0</v>
      </c>
      <c r="G46" s="368">
        <v>0</v>
      </c>
      <c r="H46" s="368">
        <v>0</v>
      </c>
      <c r="I46" s="368">
        <v>650</v>
      </c>
      <c r="J46" s="368">
        <v>1115.2</v>
      </c>
      <c r="K46" s="368"/>
      <c r="L46" s="368"/>
      <c r="M46" s="368">
        <v>580</v>
      </c>
      <c r="N46" s="368"/>
      <c r="O46" s="368"/>
      <c r="P46" s="368">
        <v>421.28</v>
      </c>
      <c r="Q46" s="369"/>
    </row>
    <row r="47" spans="2:17" x14ac:dyDescent="0.3">
      <c r="B47" s="384"/>
      <c r="C47" s="390">
        <v>410207</v>
      </c>
      <c r="D47" s="366" t="s">
        <v>553</v>
      </c>
      <c r="E47" s="367">
        <v>75974.86</v>
      </c>
      <c r="F47" s="368">
        <v>6331.2383333333337</v>
      </c>
      <c r="G47" s="368">
        <v>6331.2383333333337</v>
      </c>
      <c r="H47" s="368">
        <v>6331.2383333333337</v>
      </c>
      <c r="I47" s="368">
        <v>6331.2383333333337</v>
      </c>
      <c r="J47" s="368">
        <v>6331.2383333333337</v>
      </c>
      <c r="K47" s="368">
        <v>6331.2383333333337</v>
      </c>
      <c r="L47" s="368">
        <v>6331.2383333333337</v>
      </c>
      <c r="M47" s="368">
        <v>6331.2383333333337</v>
      </c>
      <c r="N47" s="368">
        <v>6331.2383333333337</v>
      </c>
      <c r="O47" s="368">
        <v>6331.2383333333337</v>
      </c>
      <c r="P47" s="368">
        <v>6331.2383333333337</v>
      </c>
      <c r="Q47" s="369">
        <v>6331.2383333333337</v>
      </c>
    </row>
    <row r="48" spans="2:17" x14ac:dyDescent="0.3">
      <c r="B48" s="384"/>
      <c r="C48" s="390">
        <v>410209</v>
      </c>
      <c r="D48" s="393" t="s">
        <v>554</v>
      </c>
      <c r="E48" s="367">
        <v>28511.842000000001</v>
      </c>
      <c r="F48" s="368"/>
      <c r="G48" s="368">
        <v>4751.97</v>
      </c>
      <c r="H48" s="368"/>
      <c r="I48" s="368">
        <v>4751.97</v>
      </c>
      <c r="J48" s="368"/>
      <c r="K48" s="368">
        <v>4751.97</v>
      </c>
      <c r="L48" s="368"/>
      <c r="M48" s="368">
        <v>4751.97</v>
      </c>
      <c r="N48" s="368"/>
      <c r="O48" s="368">
        <v>4751.97</v>
      </c>
      <c r="P48" s="368"/>
      <c r="Q48" s="369">
        <v>4751.99</v>
      </c>
    </row>
    <row r="49" spans="2:17" x14ac:dyDescent="0.3">
      <c r="B49" s="384"/>
      <c r="C49" s="390">
        <v>410210</v>
      </c>
      <c r="D49" s="393" t="s">
        <v>555</v>
      </c>
      <c r="E49" s="367">
        <v>529411.70850000007</v>
      </c>
      <c r="F49" s="368">
        <v>44117.64</v>
      </c>
      <c r="G49" s="368">
        <v>44117.64</v>
      </c>
      <c r="H49" s="368">
        <v>44117.64</v>
      </c>
      <c r="I49" s="368">
        <v>44117.64</v>
      </c>
      <c r="J49" s="368">
        <v>44117.64</v>
      </c>
      <c r="K49" s="368">
        <v>44117.64</v>
      </c>
      <c r="L49" s="368">
        <v>44117.64</v>
      </c>
      <c r="M49" s="368">
        <v>44117.64</v>
      </c>
      <c r="N49" s="368">
        <v>44117.64</v>
      </c>
      <c r="O49" s="368">
        <v>44117.64</v>
      </c>
      <c r="P49" s="368">
        <v>44117.64</v>
      </c>
      <c r="Q49" s="369">
        <v>44117.67</v>
      </c>
    </row>
    <row r="50" spans="2:17" x14ac:dyDescent="0.3">
      <c r="B50" s="384"/>
      <c r="C50" s="390">
        <v>410211</v>
      </c>
      <c r="D50" s="393" t="s">
        <v>556</v>
      </c>
      <c r="E50" s="367">
        <v>396204.46590000001</v>
      </c>
      <c r="F50" s="368">
        <v>70000</v>
      </c>
      <c r="G50" s="368">
        <v>65000</v>
      </c>
      <c r="H50" s="368"/>
      <c r="I50" s="368"/>
      <c r="J50" s="368">
        <v>52204.47</v>
      </c>
      <c r="K50" s="368"/>
      <c r="L50" s="368"/>
      <c r="M50" s="368"/>
      <c r="N50" s="368">
        <v>39000</v>
      </c>
      <c r="O50" s="368"/>
      <c r="P50" s="368">
        <v>80000</v>
      </c>
      <c r="Q50" s="369">
        <v>90000</v>
      </c>
    </row>
    <row r="51" spans="2:17" x14ac:dyDescent="0.3">
      <c r="B51" s="384"/>
      <c r="C51" s="390">
        <v>410212</v>
      </c>
      <c r="D51" s="393" t="s">
        <v>557</v>
      </c>
      <c r="E51" s="367">
        <v>3294.8567000000003</v>
      </c>
      <c r="F51" s="368"/>
      <c r="G51" s="368"/>
      <c r="H51" s="368"/>
      <c r="I51" s="368"/>
      <c r="J51" s="368"/>
      <c r="K51" s="368"/>
      <c r="L51" s="368"/>
      <c r="M51" s="368">
        <v>2000</v>
      </c>
      <c r="N51" s="368"/>
      <c r="O51" s="368"/>
      <c r="P51" s="368">
        <v>1294.8599999999999</v>
      </c>
      <c r="Q51" s="369"/>
    </row>
    <row r="52" spans="2:17" x14ac:dyDescent="0.3">
      <c r="B52" s="384"/>
      <c r="C52" s="390">
        <v>410213</v>
      </c>
      <c r="D52" s="393" t="s">
        <v>558</v>
      </c>
      <c r="E52" s="367">
        <v>187895.33980000002</v>
      </c>
      <c r="F52" s="368">
        <v>23486.92</v>
      </c>
      <c r="G52" s="368"/>
      <c r="H52" s="368"/>
      <c r="I52" s="368">
        <v>23486.92</v>
      </c>
      <c r="J52" s="368">
        <v>23486.92</v>
      </c>
      <c r="K52" s="368">
        <v>23486.92</v>
      </c>
      <c r="L52" s="368">
        <v>23486.92</v>
      </c>
      <c r="M52" s="368">
        <v>23486.92</v>
      </c>
      <c r="N52" s="368">
        <v>23486.92</v>
      </c>
      <c r="O52" s="368"/>
      <c r="P52" s="368">
        <v>23486.9</v>
      </c>
      <c r="Q52" s="369"/>
    </row>
    <row r="53" spans="2:17" x14ac:dyDescent="0.3">
      <c r="B53" s="384"/>
      <c r="C53" s="390">
        <v>410214</v>
      </c>
      <c r="D53" s="366" t="s">
        <v>559</v>
      </c>
      <c r="E53" s="367">
        <v>12353.717000000001</v>
      </c>
      <c r="F53" s="368"/>
      <c r="G53" s="368">
        <v>3000</v>
      </c>
      <c r="H53" s="368"/>
      <c r="I53" s="368">
        <v>3000</v>
      </c>
      <c r="J53" s="368"/>
      <c r="K53" s="368">
        <v>3200</v>
      </c>
      <c r="L53" s="368"/>
      <c r="M53" s="368"/>
      <c r="N53" s="368">
        <v>3153.72</v>
      </c>
      <c r="O53" s="368"/>
      <c r="P53" s="368"/>
      <c r="Q53" s="369"/>
    </row>
    <row r="54" spans="2:17" x14ac:dyDescent="0.3">
      <c r="B54" s="377"/>
      <c r="C54" s="394"/>
      <c r="D54" s="379"/>
      <c r="E54" s="3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364"/>
    </row>
    <row r="55" spans="2:17" x14ac:dyDescent="0.3">
      <c r="B55" s="384" t="s">
        <v>560</v>
      </c>
      <c r="C55" s="366" t="s">
        <v>561</v>
      </c>
      <c r="D55" s="366"/>
      <c r="E55" s="367">
        <v>5863495.5630319994</v>
      </c>
      <c r="F55" s="368">
        <v>475934.53000000009</v>
      </c>
      <c r="G55" s="368">
        <v>539855.86</v>
      </c>
      <c r="H55" s="368">
        <v>498613.77</v>
      </c>
      <c r="I55" s="368">
        <v>463670.69</v>
      </c>
      <c r="J55" s="368">
        <v>459148.2</v>
      </c>
      <c r="K55" s="368">
        <v>494090.03</v>
      </c>
      <c r="L55" s="368">
        <v>456568.26000000007</v>
      </c>
      <c r="M55" s="368">
        <v>568326.00999999989</v>
      </c>
      <c r="N55" s="368">
        <v>485169.32000000007</v>
      </c>
      <c r="O55" s="368">
        <v>464656.95</v>
      </c>
      <c r="P55" s="368">
        <v>457207.45</v>
      </c>
      <c r="Q55" s="369">
        <v>500254.50000000006</v>
      </c>
    </row>
    <row r="56" spans="2:17" x14ac:dyDescent="0.3">
      <c r="B56" s="384"/>
      <c r="C56" s="370">
        <v>430101</v>
      </c>
      <c r="D56" s="393" t="s">
        <v>562</v>
      </c>
      <c r="E56" s="367">
        <v>34408.231500000002</v>
      </c>
      <c r="F56" s="368">
        <v>2867.35</v>
      </c>
      <c r="G56" s="368">
        <v>2867.38</v>
      </c>
      <c r="H56" s="368">
        <v>2867.35</v>
      </c>
      <c r="I56" s="368">
        <v>2867.35</v>
      </c>
      <c r="J56" s="368">
        <v>2867.35</v>
      </c>
      <c r="K56" s="368">
        <v>2867.35</v>
      </c>
      <c r="L56" s="368">
        <v>2867.35</v>
      </c>
      <c r="M56" s="368">
        <v>2867.35</v>
      </c>
      <c r="N56" s="368">
        <v>2867.35</v>
      </c>
      <c r="O56" s="368">
        <v>2867.35</v>
      </c>
      <c r="P56" s="368">
        <v>2867.35</v>
      </c>
      <c r="Q56" s="369">
        <v>2867.35</v>
      </c>
    </row>
    <row r="57" spans="2:17" x14ac:dyDescent="0.3">
      <c r="B57" s="384"/>
      <c r="C57" s="370">
        <v>430102</v>
      </c>
      <c r="D57" s="366" t="s">
        <v>563</v>
      </c>
      <c r="E57" s="367">
        <v>273505.33480000007</v>
      </c>
      <c r="F57" s="368">
        <v>22792.12</v>
      </c>
      <c r="G57" s="368">
        <v>22792.11</v>
      </c>
      <c r="H57" s="368">
        <v>22792.11</v>
      </c>
      <c r="I57" s="368">
        <v>22792.11</v>
      </c>
      <c r="J57" s="368">
        <v>22792.11</v>
      </c>
      <c r="K57" s="368">
        <v>22792.11</v>
      </c>
      <c r="L57" s="368">
        <v>22792.11</v>
      </c>
      <c r="M57" s="368">
        <v>22792.11</v>
      </c>
      <c r="N57" s="368">
        <v>22792.11</v>
      </c>
      <c r="O57" s="368">
        <v>22792.11</v>
      </c>
      <c r="P57" s="368">
        <v>22792.11</v>
      </c>
      <c r="Q57" s="369">
        <v>22792.11</v>
      </c>
    </row>
    <row r="58" spans="2:17" x14ac:dyDescent="0.3">
      <c r="B58" s="384"/>
      <c r="C58" s="370">
        <v>430103</v>
      </c>
      <c r="D58" s="366" t="s">
        <v>564</v>
      </c>
      <c r="E58" s="367">
        <v>0</v>
      </c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9"/>
    </row>
    <row r="59" spans="2:17" x14ac:dyDescent="0.3">
      <c r="B59" s="384"/>
      <c r="C59" s="370">
        <v>430104</v>
      </c>
      <c r="D59" s="366" t="s">
        <v>565</v>
      </c>
      <c r="E59" s="367">
        <v>42058.546200000004</v>
      </c>
      <c r="F59" s="368">
        <v>3504.88</v>
      </c>
      <c r="G59" s="368">
        <v>3504.88</v>
      </c>
      <c r="H59" s="368">
        <v>3504.88</v>
      </c>
      <c r="I59" s="368">
        <v>3504.88</v>
      </c>
      <c r="J59" s="368">
        <v>3504.88</v>
      </c>
      <c r="K59" s="368">
        <v>3504.88</v>
      </c>
      <c r="L59" s="368">
        <v>3504.88</v>
      </c>
      <c r="M59" s="368">
        <v>3504.88</v>
      </c>
      <c r="N59" s="368">
        <v>3504.88</v>
      </c>
      <c r="O59" s="368">
        <v>3504.88</v>
      </c>
      <c r="P59" s="368">
        <v>3504.88</v>
      </c>
      <c r="Q59" s="369">
        <v>3504.87</v>
      </c>
    </row>
    <row r="60" spans="2:17" x14ac:dyDescent="0.3">
      <c r="B60" s="384"/>
      <c r="C60" s="370">
        <v>430105</v>
      </c>
      <c r="D60" s="366" t="s">
        <v>566</v>
      </c>
      <c r="E60" s="367">
        <v>23249.16</v>
      </c>
      <c r="F60" s="368"/>
      <c r="G60" s="368"/>
      <c r="H60" s="368"/>
      <c r="I60" s="368"/>
      <c r="J60" s="368"/>
      <c r="K60" s="368"/>
      <c r="L60" s="368"/>
      <c r="M60" s="368">
        <v>18000</v>
      </c>
      <c r="N60" s="368">
        <v>5249.16</v>
      </c>
      <c r="O60" s="368"/>
      <c r="P60" s="368"/>
      <c r="Q60" s="369"/>
    </row>
    <row r="61" spans="2:17" ht="27" customHeight="1" x14ac:dyDescent="0.3">
      <c r="B61" s="384"/>
      <c r="C61" s="370">
        <v>430106</v>
      </c>
      <c r="D61" s="366" t="s">
        <v>567</v>
      </c>
      <c r="E61" s="367">
        <v>157263.49</v>
      </c>
      <c r="F61" s="368"/>
      <c r="G61" s="368">
        <v>78631.75</v>
      </c>
      <c r="H61" s="368"/>
      <c r="I61" s="368"/>
      <c r="J61" s="368"/>
      <c r="K61" s="368"/>
      <c r="L61" s="368"/>
      <c r="M61" s="368">
        <v>78631.740000000005</v>
      </c>
      <c r="N61" s="368"/>
      <c r="O61" s="368"/>
      <c r="P61" s="368"/>
      <c r="Q61" s="369"/>
    </row>
    <row r="62" spans="2:17" x14ac:dyDescent="0.3">
      <c r="B62" s="384"/>
      <c r="C62" s="370">
        <v>430110</v>
      </c>
      <c r="D62" s="366" t="s">
        <v>568</v>
      </c>
      <c r="E62" s="367">
        <v>150.38</v>
      </c>
      <c r="F62" s="368"/>
      <c r="G62" s="368"/>
      <c r="H62" s="368">
        <v>150.38</v>
      </c>
      <c r="I62" s="368"/>
      <c r="J62" s="368"/>
      <c r="K62" s="368"/>
      <c r="L62" s="368"/>
      <c r="M62" s="368"/>
      <c r="N62" s="368"/>
      <c r="O62" s="368"/>
      <c r="P62" s="368"/>
      <c r="Q62" s="369"/>
    </row>
    <row r="63" spans="2:17" x14ac:dyDescent="0.3">
      <c r="B63" s="384"/>
      <c r="C63" s="370">
        <v>430111</v>
      </c>
      <c r="D63" s="366" t="s">
        <v>569</v>
      </c>
      <c r="E63" s="367">
        <v>71346.146090000009</v>
      </c>
      <c r="F63" s="368">
        <v>10192.31</v>
      </c>
      <c r="G63" s="368"/>
      <c r="H63" s="368">
        <v>10192.31</v>
      </c>
      <c r="I63" s="368">
        <v>10192.31</v>
      </c>
      <c r="J63" s="368"/>
      <c r="K63" s="368">
        <v>10192.31</v>
      </c>
      <c r="L63" s="368"/>
      <c r="M63" s="368">
        <v>10192.290000000001</v>
      </c>
      <c r="N63" s="368"/>
      <c r="O63" s="368">
        <v>10192.31</v>
      </c>
      <c r="P63" s="368"/>
      <c r="Q63" s="369">
        <v>10192.31</v>
      </c>
    </row>
    <row r="64" spans="2:17" x14ac:dyDescent="0.3">
      <c r="B64" s="384"/>
      <c r="C64" s="370">
        <v>430113</v>
      </c>
      <c r="D64" s="366" t="s">
        <v>570</v>
      </c>
      <c r="E64" s="367">
        <v>409205.25094200007</v>
      </c>
      <c r="F64" s="368">
        <v>34100.44</v>
      </c>
      <c r="G64" s="368">
        <v>34100.44</v>
      </c>
      <c r="H64" s="368">
        <v>34100.410000000003</v>
      </c>
      <c r="I64" s="368">
        <v>34100.44</v>
      </c>
      <c r="J64" s="368">
        <v>34100.44</v>
      </c>
      <c r="K64" s="368">
        <v>34100.44</v>
      </c>
      <c r="L64" s="368">
        <v>34100.44</v>
      </c>
      <c r="M64" s="368">
        <v>34100.44</v>
      </c>
      <c r="N64" s="368">
        <v>34100.44</v>
      </c>
      <c r="O64" s="368">
        <v>34100.44</v>
      </c>
      <c r="P64" s="368">
        <v>34100.44</v>
      </c>
      <c r="Q64" s="369">
        <v>34100.44</v>
      </c>
    </row>
    <row r="65" spans="2:17" ht="27" customHeight="1" x14ac:dyDescent="0.3">
      <c r="B65" s="384"/>
      <c r="C65" s="370">
        <v>430115</v>
      </c>
      <c r="D65" s="366" t="s">
        <v>571</v>
      </c>
      <c r="E65" s="367">
        <v>6075.45</v>
      </c>
      <c r="F65" s="368"/>
      <c r="G65" s="368"/>
      <c r="H65" s="368">
        <v>3040</v>
      </c>
      <c r="I65" s="368"/>
      <c r="J65" s="368"/>
      <c r="K65" s="368"/>
      <c r="L65" s="368"/>
      <c r="M65" s="368">
        <v>3035.45</v>
      </c>
      <c r="N65" s="368"/>
      <c r="O65" s="368"/>
      <c r="P65" s="368"/>
      <c r="Q65" s="369"/>
    </row>
    <row r="66" spans="2:17" x14ac:dyDescent="0.3">
      <c r="B66" s="384"/>
      <c r="C66" s="370">
        <v>430116</v>
      </c>
      <c r="D66" s="366" t="s">
        <v>572</v>
      </c>
      <c r="E66" s="367">
        <v>2610.02</v>
      </c>
      <c r="F66" s="368"/>
      <c r="G66" s="368"/>
      <c r="H66" s="368"/>
      <c r="I66" s="368"/>
      <c r="J66" s="368"/>
      <c r="K66" s="368">
        <v>2610.02</v>
      </c>
      <c r="L66" s="368"/>
      <c r="M66" s="368"/>
      <c r="N66" s="368"/>
      <c r="O66" s="368"/>
      <c r="P66" s="368"/>
      <c r="Q66" s="369"/>
    </row>
    <row r="67" spans="2:17" x14ac:dyDescent="0.3">
      <c r="B67" s="384"/>
      <c r="C67" s="370">
        <v>430118</v>
      </c>
      <c r="D67" s="366" t="s">
        <v>573</v>
      </c>
      <c r="E67" s="367">
        <v>70439.5576</v>
      </c>
      <c r="F67" s="368">
        <v>5869.96</v>
      </c>
      <c r="G67" s="368">
        <v>5869.96</v>
      </c>
      <c r="H67" s="368">
        <v>5869.96</v>
      </c>
      <c r="I67" s="368">
        <v>5869.96</v>
      </c>
      <c r="J67" s="368">
        <v>5869.96</v>
      </c>
      <c r="K67" s="368">
        <v>5869.96</v>
      </c>
      <c r="L67" s="368">
        <v>5869.96</v>
      </c>
      <c r="M67" s="368">
        <v>5869.96</v>
      </c>
      <c r="N67" s="368">
        <v>5869.96</v>
      </c>
      <c r="O67" s="368">
        <v>5870</v>
      </c>
      <c r="P67" s="368">
        <v>5869.96</v>
      </c>
      <c r="Q67" s="369">
        <v>5869.96</v>
      </c>
    </row>
    <row r="68" spans="2:17" x14ac:dyDescent="0.3">
      <c r="B68" s="384"/>
      <c r="C68" s="370">
        <v>430119</v>
      </c>
      <c r="D68" s="366" t="s">
        <v>574</v>
      </c>
      <c r="E68" s="367">
        <v>300520.7928</v>
      </c>
      <c r="F68" s="368">
        <v>25043.4</v>
      </c>
      <c r="G68" s="368">
        <v>25043.4</v>
      </c>
      <c r="H68" s="368">
        <v>25043.39</v>
      </c>
      <c r="I68" s="368">
        <v>25043.4</v>
      </c>
      <c r="J68" s="368">
        <v>25043.4</v>
      </c>
      <c r="K68" s="368">
        <v>25043.4</v>
      </c>
      <c r="L68" s="368">
        <v>25043.4</v>
      </c>
      <c r="M68" s="368">
        <v>25043.4</v>
      </c>
      <c r="N68" s="368">
        <v>25043.4</v>
      </c>
      <c r="O68" s="368">
        <v>25043.4</v>
      </c>
      <c r="P68" s="368">
        <v>25043.4</v>
      </c>
      <c r="Q68" s="369">
        <v>25043.4</v>
      </c>
    </row>
    <row r="69" spans="2:17" x14ac:dyDescent="0.3">
      <c r="B69" s="384"/>
      <c r="C69" s="370">
        <v>430120</v>
      </c>
      <c r="D69" s="366" t="s">
        <v>575</v>
      </c>
      <c r="E69" s="367">
        <v>0</v>
      </c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9"/>
    </row>
    <row r="70" spans="2:17" x14ac:dyDescent="0.3">
      <c r="B70" s="384"/>
      <c r="C70" s="370">
        <v>430121</v>
      </c>
      <c r="D70" s="366" t="s">
        <v>576</v>
      </c>
      <c r="E70" s="367">
        <v>14874.003400000001</v>
      </c>
      <c r="F70" s="368">
        <v>8874</v>
      </c>
      <c r="G70" s="368">
        <v>6000</v>
      </c>
      <c r="H70" s="368"/>
      <c r="I70" s="368"/>
      <c r="J70" s="368"/>
      <c r="K70" s="368"/>
      <c r="L70" s="368"/>
      <c r="M70" s="368"/>
      <c r="N70" s="368"/>
      <c r="O70" s="368"/>
      <c r="P70" s="368"/>
      <c r="Q70" s="369"/>
    </row>
    <row r="71" spans="2:17" x14ac:dyDescent="0.3">
      <c r="B71" s="384"/>
      <c r="C71" s="370">
        <v>430122</v>
      </c>
      <c r="D71" s="366" t="s">
        <v>577</v>
      </c>
      <c r="E71" s="367">
        <v>2926.8789000000002</v>
      </c>
      <c r="F71" s="368"/>
      <c r="G71" s="368"/>
      <c r="H71" s="368">
        <v>1950</v>
      </c>
      <c r="I71" s="368"/>
      <c r="J71" s="368"/>
      <c r="K71" s="368"/>
      <c r="L71" s="368"/>
      <c r="M71" s="368">
        <v>976.88</v>
      </c>
      <c r="N71" s="368"/>
      <c r="O71" s="368"/>
      <c r="P71" s="368"/>
      <c r="Q71" s="369"/>
    </row>
    <row r="72" spans="2:17" x14ac:dyDescent="0.3">
      <c r="B72" s="384"/>
      <c r="C72" s="370">
        <v>430123</v>
      </c>
      <c r="D72" s="366" t="s">
        <v>578</v>
      </c>
      <c r="E72" s="367">
        <v>207861.59109999999</v>
      </c>
      <c r="F72" s="368">
        <v>17321.8</v>
      </c>
      <c r="G72" s="368">
        <v>17321.79</v>
      </c>
      <c r="H72" s="368">
        <v>17321.8</v>
      </c>
      <c r="I72" s="368">
        <v>17321.8</v>
      </c>
      <c r="J72" s="368">
        <v>17321.8</v>
      </c>
      <c r="K72" s="368">
        <v>17321.8</v>
      </c>
      <c r="L72" s="368">
        <v>17321.8</v>
      </c>
      <c r="M72" s="368">
        <v>17321.8</v>
      </c>
      <c r="N72" s="368">
        <v>17321.8</v>
      </c>
      <c r="O72" s="368">
        <v>17321.8</v>
      </c>
      <c r="P72" s="368">
        <v>17321.8</v>
      </c>
      <c r="Q72" s="369">
        <v>17321.8</v>
      </c>
    </row>
    <row r="73" spans="2:17" x14ac:dyDescent="0.3">
      <c r="B73" s="384"/>
      <c r="C73" s="370">
        <v>430124</v>
      </c>
      <c r="D73" s="366" t="s">
        <v>579</v>
      </c>
      <c r="E73" s="367">
        <v>12621.62</v>
      </c>
      <c r="F73" s="368">
        <v>2103.6</v>
      </c>
      <c r="G73" s="368"/>
      <c r="H73" s="368">
        <v>2103.6</v>
      </c>
      <c r="I73" s="368"/>
      <c r="J73" s="368">
        <v>2103.6</v>
      </c>
      <c r="K73" s="368"/>
      <c r="L73" s="368">
        <v>2103.6</v>
      </c>
      <c r="M73" s="368"/>
      <c r="N73" s="368">
        <v>2103.6</v>
      </c>
      <c r="O73" s="368"/>
      <c r="P73" s="368">
        <v>2103.62</v>
      </c>
      <c r="Q73" s="369"/>
    </row>
    <row r="74" spans="2:17" x14ac:dyDescent="0.3">
      <c r="B74" s="384"/>
      <c r="C74" s="370">
        <v>430125</v>
      </c>
      <c r="D74" s="366" t="s">
        <v>580</v>
      </c>
      <c r="E74" s="367">
        <v>4579.4418000000005</v>
      </c>
      <c r="F74" s="368"/>
      <c r="G74" s="368">
        <v>2179.44</v>
      </c>
      <c r="H74" s="368"/>
      <c r="I74" s="368"/>
      <c r="J74" s="368"/>
      <c r="K74" s="368"/>
      <c r="L74" s="368"/>
      <c r="M74" s="368">
        <v>2400</v>
      </c>
      <c r="N74" s="368"/>
      <c r="O74" s="368"/>
      <c r="P74" s="368"/>
      <c r="Q74" s="369"/>
    </row>
    <row r="75" spans="2:17" x14ac:dyDescent="0.3">
      <c r="B75" s="384"/>
      <c r="C75" s="370">
        <v>430126</v>
      </c>
      <c r="D75" s="366" t="s">
        <v>581</v>
      </c>
      <c r="E75" s="367">
        <v>88139.448399999994</v>
      </c>
      <c r="F75" s="368">
        <v>7344.95</v>
      </c>
      <c r="G75" s="368">
        <v>7345</v>
      </c>
      <c r="H75" s="368">
        <v>7344.95</v>
      </c>
      <c r="I75" s="368">
        <v>7344.95</v>
      </c>
      <c r="J75" s="368">
        <v>7344.95</v>
      </c>
      <c r="K75" s="368">
        <v>7344.95</v>
      </c>
      <c r="L75" s="368">
        <v>7344.95</v>
      </c>
      <c r="M75" s="368">
        <v>7344.95</v>
      </c>
      <c r="N75" s="368">
        <v>7344.95</v>
      </c>
      <c r="O75" s="368">
        <v>7344.95</v>
      </c>
      <c r="P75" s="368">
        <v>7344.95</v>
      </c>
      <c r="Q75" s="369">
        <v>7344.95</v>
      </c>
    </row>
    <row r="76" spans="2:17" x14ac:dyDescent="0.3">
      <c r="B76" s="384"/>
      <c r="C76" s="370">
        <v>430127</v>
      </c>
      <c r="D76" s="393" t="s">
        <v>582</v>
      </c>
      <c r="E76" s="367">
        <v>82137.247000000003</v>
      </c>
      <c r="F76" s="368">
        <v>6844.78</v>
      </c>
      <c r="G76" s="368">
        <v>6844.77</v>
      </c>
      <c r="H76" s="368">
        <v>6844.77</v>
      </c>
      <c r="I76" s="368">
        <v>6844.77</v>
      </c>
      <c r="J76" s="368">
        <v>6844.77</v>
      </c>
      <c r="K76" s="368">
        <v>6844.77</v>
      </c>
      <c r="L76" s="368">
        <v>6844.77</v>
      </c>
      <c r="M76" s="368">
        <v>6844.77</v>
      </c>
      <c r="N76" s="368">
        <v>6844.77</v>
      </c>
      <c r="O76" s="368">
        <v>6844.77</v>
      </c>
      <c r="P76" s="368">
        <v>6844.77</v>
      </c>
      <c r="Q76" s="369">
        <v>6844.77</v>
      </c>
    </row>
    <row r="77" spans="2:17" x14ac:dyDescent="0.3">
      <c r="B77" s="384"/>
      <c r="C77" s="370">
        <v>430128</v>
      </c>
      <c r="D77" s="393" t="s">
        <v>583</v>
      </c>
      <c r="E77" s="367">
        <v>2343.8474000000001</v>
      </c>
      <c r="F77" s="368"/>
      <c r="G77" s="368">
        <v>580</v>
      </c>
      <c r="H77" s="368"/>
      <c r="I77" s="368"/>
      <c r="J77" s="368">
        <v>580</v>
      </c>
      <c r="K77" s="368"/>
      <c r="L77" s="368"/>
      <c r="M77" s="368">
        <v>580</v>
      </c>
      <c r="N77" s="368"/>
      <c r="O77" s="368"/>
      <c r="P77" s="368">
        <v>603.85</v>
      </c>
      <c r="Q77" s="369"/>
    </row>
    <row r="78" spans="2:17" x14ac:dyDescent="0.3">
      <c r="B78" s="384"/>
      <c r="C78" s="370">
        <v>430129</v>
      </c>
      <c r="D78" s="366" t="s">
        <v>584</v>
      </c>
      <c r="E78" s="367">
        <v>0</v>
      </c>
      <c r="F78" s="368"/>
      <c r="G78" s="368"/>
      <c r="H78" s="368"/>
      <c r="I78" s="368"/>
      <c r="J78" s="368"/>
      <c r="K78" s="368"/>
      <c r="L78" s="368"/>
      <c r="M78" s="368"/>
      <c r="N78" s="368"/>
      <c r="O78" s="368"/>
      <c r="P78" s="368"/>
      <c r="Q78" s="369"/>
    </row>
    <row r="79" spans="2:17" x14ac:dyDescent="0.3">
      <c r="B79" s="384"/>
      <c r="C79" s="370">
        <v>430130</v>
      </c>
      <c r="D79" s="366" t="s">
        <v>585</v>
      </c>
      <c r="E79" s="367">
        <v>97.850000000000009</v>
      </c>
      <c r="F79" s="368"/>
      <c r="G79" s="368"/>
      <c r="H79" s="368">
        <v>97.85</v>
      </c>
      <c r="I79" s="368"/>
      <c r="J79" s="368"/>
      <c r="K79" s="368"/>
      <c r="L79" s="368"/>
      <c r="M79" s="368"/>
      <c r="N79" s="368"/>
      <c r="O79" s="368"/>
      <c r="P79" s="368"/>
      <c r="Q79" s="369"/>
    </row>
    <row r="80" spans="2:17" x14ac:dyDescent="0.3">
      <c r="B80" s="384"/>
      <c r="C80" s="370">
        <v>430131</v>
      </c>
      <c r="D80" s="366" t="s">
        <v>586</v>
      </c>
      <c r="E80" s="367">
        <v>150.38</v>
      </c>
      <c r="F80" s="368">
        <v>0</v>
      </c>
      <c r="G80" s="368">
        <v>0</v>
      </c>
      <c r="H80" s="368">
        <v>35</v>
      </c>
      <c r="I80" s="368">
        <v>0</v>
      </c>
      <c r="J80" s="368">
        <v>0</v>
      </c>
      <c r="K80" s="368">
        <v>35</v>
      </c>
      <c r="L80" s="368">
        <v>0</v>
      </c>
      <c r="M80" s="368">
        <v>45</v>
      </c>
      <c r="N80" s="368"/>
      <c r="O80" s="368"/>
      <c r="P80" s="368">
        <v>35.380000000000003</v>
      </c>
      <c r="Q80" s="369"/>
    </row>
    <row r="81" spans="2:17" x14ac:dyDescent="0.3">
      <c r="B81" s="384"/>
      <c r="C81" s="370">
        <v>430132</v>
      </c>
      <c r="D81" s="366" t="s">
        <v>587</v>
      </c>
      <c r="E81" s="367">
        <v>0</v>
      </c>
      <c r="F81" s="368">
        <v>0</v>
      </c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9"/>
    </row>
    <row r="82" spans="2:17" x14ac:dyDescent="0.3">
      <c r="B82" s="384"/>
      <c r="C82" s="370">
        <v>430133</v>
      </c>
      <c r="D82" s="366" t="s">
        <v>588</v>
      </c>
      <c r="E82" s="367">
        <v>1500</v>
      </c>
      <c r="F82" s="368"/>
      <c r="G82" s="368"/>
      <c r="H82" s="368"/>
      <c r="I82" s="368"/>
      <c r="J82" s="368">
        <v>1500</v>
      </c>
      <c r="K82" s="368"/>
      <c r="L82" s="368"/>
      <c r="M82" s="368"/>
      <c r="N82" s="368"/>
      <c r="O82" s="368"/>
      <c r="P82" s="368"/>
      <c r="Q82" s="369"/>
    </row>
    <row r="83" spans="2:17" x14ac:dyDescent="0.3">
      <c r="B83" s="384"/>
      <c r="C83" s="370">
        <v>430134</v>
      </c>
      <c r="D83" s="366" t="s">
        <v>589</v>
      </c>
      <c r="E83" s="367">
        <v>100000</v>
      </c>
      <c r="F83" s="368">
        <v>0</v>
      </c>
      <c r="G83" s="368">
        <v>0</v>
      </c>
      <c r="H83" s="368">
        <v>25000</v>
      </c>
      <c r="I83" s="368"/>
      <c r="J83" s="368"/>
      <c r="K83" s="368">
        <v>25000</v>
      </c>
      <c r="L83" s="368"/>
      <c r="M83" s="368"/>
      <c r="N83" s="368">
        <v>25000</v>
      </c>
      <c r="O83" s="368"/>
      <c r="P83" s="368"/>
      <c r="Q83" s="369">
        <v>25000</v>
      </c>
    </row>
    <row r="84" spans="2:17" x14ac:dyDescent="0.3">
      <c r="B84" s="395"/>
      <c r="C84" s="370">
        <v>430135</v>
      </c>
      <c r="D84" s="366" t="s">
        <v>590</v>
      </c>
      <c r="E84" s="367">
        <v>42626.673600000002</v>
      </c>
      <c r="F84" s="368">
        <v>3552.22</v>
      </c>
      <c r="G84" s="368">
        <v>3552.22</v>
      </c>
      <c r="H84" s="368">
        <v>3552.25</v>
      </c>
      <c r="I84" s="368">
        <v>3552.22</v>
      </c>
      <c r="J84" s="368">
        <v>3552.22</v>
      </c>
      <c r="K84" s="368">
        <v>3552.22</v>
      </c>
      <c r="L84" s="368">
        <v>3552.22</v>
      </c>
      <c r="M84" s="368">
        <v>3552.22</v>
      </c>
      <c r="N84" s="368">
        <v>3552.22</v>
      </c>
      <c r="O84" s="368">
        <v>3552.22</v>
      </c>
      <c r="P84" s="368">
        <v>3552.22</v>
      </c>
      <c r="Q84" s="369">
        <v>3552.22</v>
      </c>
    </row>
    <row r="85" spans="2:17" x14ac:dyDescent="0.3">
      <c r="B85" s="395"/>
      <c r="C85" s="370">
        <v>430136</v>
      </c>
      <c r="D85" s="366" t="s">
        <v>591</v>
      </c>
      <c r="E85" s="367">
        <v>8281.2412000000004</v>
      </c>
      <c r="F85" s="368">
        <v>690.1</v>
      </c>
      <c r="G85" s="368">
        <v>690.1</v>
      </c>
      <c r="H85" s="368">
        <v>690.1</v>
      </c>
      <c r="I85" s="368">
        <v>690.1</v>
      </c>
      <c r="J85" s="368">
        <v>690.1</v>
      </c>
      <c r="K85" s="368">
        <v>690.14</v>
      </c>
      <c r="L85" s="368">
        <v>690.1</v>
      </c>
      <c r="M85" s="368">
        <v>690.1</v>
      </c>
      <c r="N85" s="368">
        <v>690.1</v>
      </c>
      <c r="O85" s="368">
        <v>690.1</v>
      </c>
      <c r="P85" s="368">
        <v>690.1</v>
      </c>
      <c r="Q85" s="369">
        <v>690.1</v>
      </c>
    </row>
    <row r="86" spans="2:17" x14ac:dyDescent="0.3">
      <c r="B86" s="395"/>
      <c r="C86" s="370">
        <v>430137</v>
      </c>
      <c r="D86" s="366" t="s">
        <v>592</v>
      </c>
      <c r="E86" s="367">
        <v>208.06</v>
      </c>
      <c r="F86" s="368"/>
      <c r="G86" s="368"/>
      <c r="H86" s="368"/>
      <c r="I86" s="368"/>
      <c r="J86" s="368"/>
      <c r="K86" s="368">
        <v>208.06</v>
      </c>
      <c r="L86" s="368"/>
      <c r="M86" s="368"/>
      <c r="N86" s="368"/>
      <c r="O86" s="368"/>
      <c r="P86" s="368"/>
      <c r="Q86" s="369"/>
    </row>
    <row r="87" spans="2:17" x14ac:dyDescent="0.3">
      <c r="B87" s="395"/>
      <c r="C87" s="370">
        <v>430138</v>
      </c>
      <c r="D87" s="366" t="s">
        <v>593</v>
      </c>
      <c r="E87" s="367">
        <v>290200.97560000001</v>
      </c>
      <c r="F87" s="368">
        <v>24183.41</v>
      </c>
      <c r="G87" s="368">
        <v>24183.41</v>
      </c>
      <c r="H87" s="368">
        <v>24183.41</v>
      </c>
      <c r="I87" s="368">
        <v>24183.41</v>
      </c>
      <c r="J87" s="368">
        <v>24183.41</v>
      </c>
      <c r="K87" s="368">
        <v>24183.41</v>
      </c>
      <c r="L87" s="368">
        <v>24183.47</v>
      </c>
      <c r="M87" s="368">
        <v>24183.41</v>
      </c>
      <c r="N87" s="368">
        <v>24183.41</v>
      </c>
      <c r="O87" s="368">
        <v>24183.41</v>
      </c>
      <c r="P87" s="368">
        <v>24183.41</v>
      </c>
      <c r="Q87" s="369">
        <v>24183.41</v>
      </c>
    </row>
    <row r="88" spans="2:17" x14ac:dyDescent="0.3">
      <c r="B88" s="395"/>
      <c r="C88" s="370">
        <v>430139</v>
      </c>
      <c r="D88" s="366" t="s">
        <v>594</v>
      </c>
      <c r="E88" s="367">
        <v>1804.6424</v>
      </c>
      <c r="F88" s="368">
        <v>300</v>
      </c>
      <c r="G88" s="368"/>
      <c r="H88" s="368"/>
      <c r="I88" s="368"/>
      <c r="J88" s="368">
        <v>500</v>
      </c>
      <c r="K88" s="368"/>
      <c r="L88" s="368"/>
      <c r="M88" s="368"/>
      <c r="N88" s="368">
        <v>407.04</v>
      </c>
      <c r="O88" s="368"/>
      <c r="P88" s="368"/>
      <c r="Q88" s="369">
        <v>597.6</v>
      </c>
    </row>
    <row r="89" spans="2:17" x14ac:dyDescent="0.3">
      <c r="B89" s="395"/>
      <c r="C89" s="370">
        <v>430140</v>
      </c>
      <c r="D89" s="366" t="s">
        <v>595</v>
      </c>
      <c r="E89" s="367">
        <v>2704.78</v>
      </c>
      <c r="F89" s="368"/>
      <c r="G89" s="368"/>
      <c r="H89" s="368"/>
      <c r="I89" s="368">
        <v>2704.78</v>
      </c>
      <c r="J89" s="368"/>
      <c r="K89" s="368"/>
      <c r="L89" s="368"/>
      <c r="M89" s="368"/>
      <c r="N89" s="368"/>
      <c r="O89" s="368"/>
      <c r="P89" s="368"/>
      <c r="Q89" s="369"/>
    </row>
    <row r="90" spans="2:17" x14ac:dyDescent="0.3">
      <c r="B90" s="395"/>
      <c r="C90" s="370">
        <v>430141</v>
      </c>
      <c r="D90" s="366" t="s">
        <v>596</v>
      </c>
      <c r="E90" s="367">
        <v>3490507.6102</v>
      </c>
      <c r="F90" s="368">
        <v>290875.63</v>
      </c>
      <c r="G90" s="368">
        <v>290875.63</v>
      </c>
      <c r="H90" s="368">
        <v>290875.63</v>
      </c>
      <c r="I90" s="368">
        <v>290875.63</v>
      </c>
      <c r="J90" s="368">
        <v>290875.63</v>
      </c>
      <c r="K90" s="368">
        <v>290875.63</v>
      </c>
      <c r="L90" s="368">
        <v>290875.63</v>
      </c>
      <c r="M90" s="368">
        <v>290875.68</v>
      </c>
      <c r="N90" s="368">
        <v>290875.63</v>
      </c>
      <c r="O90" s="368">
        <v>290875.63</v>
      </c>
      <c r="P90" s="368">
        <v>290875.63</v>
      </c>
      <c r="Q90" s="369">
        <v>290875.63</v>
      </c>
    </row>
    <row r="91" spans="2:17" x14ac:dyDescent="0.3">
      <c r="B91" s="395"/>
      <c r="C91" s="370">
        <v>430142</v>
      </c>
      <c r="D91" s="366" t="s">
        <v>597</v>
      </c>
      <c r="E91" s="367">
        <v>0</v>
      </c>
      <c r="F91" s="368"/>
      <c r="G91" s="368"/>
      <c r="H91" s="368"/>
      <c r="I91" s="368"/>
      <c r="J91" s="368"/>
      <c r="K91" s="368"/>
      <c r="L91" s="368"/>
      <c r="M91" s="368"/>
      <c r="N91" s="368"/>
      <c r="O91" s="368"/>
      <c r="P91" s="368"/>
      <c r="Q91" s="369"/>
    </row>
    <row r="92" spans="2:17" x14ac:dyDescent="0.3">
      <c r="B92" s="395"/>
      <c r="C92" s="370">
        <v>430143</v>
      </c>
      <c r="D92" s="366" t="s">
        <v>598</v>
      </c>
      <c r="E92" s="367">
        <v>113682.9952</v>
      </c>
      <c r="F92" s="368">
        <v>9473.58</v>
      </c>
      <c r="G92" s="368">
        <v>7473.58</v>
      </c>
      <c r="H92" s="368">
        <v>9473.6200000000008</v>
      </c>
      <c r="I92" s="368">
        <v>5473.58</v>
      </c>
      <c r="J92" s="368">
        <v>9473.58</v>
      </c>
      <c r="K92" s="368">
        <v>9473.58</v>
      </c>
      <c r="L92" s="368">
        <v>9473.58</v>
      </c>
      <c r="M92" s="368">
        <v>9473.58</v>
      </c>
      <c r="N92" s="368">
        <v>5473.58</v>
      </c>
      <c r="O92" s="368">
        <v>9473.58</v>
      </c>
      <c r="P92" s="368">
        <v>9473.58</v>
      </c>
      <c r="Q92" s="369">
        <v>19473.580000000002</v>
      </c>
    </row>
    <row r="93" spans="2:17" x14ac:dyDescent="0.3">
      <c r="B93" s="395"/>
      <c r="C93" s="370">
        <v>430144</v>
      </c>
      <c r="D93" s="366" t="s">
        <v>599</v>
      </c>
      <c r="E93" s="367">
        <v>5104.9168999999993</v>
      </c>
      <c r="F93" s="368"/>
      <c r="G93" s="368"/>
      <c r="H93" s="368">
        <v>1580</v>
      </c>
      <c r="I93" s="368"/>
      <c r="J93" s="368"/>
      <c r="K93" s="368">
        <v>1580</v>
      </c>
      <c r="L93" s="368"/>
      <c r="M93" s="368"/>
      <c r="N93" s="368">
        <v>1944.92</v>
      </c>
      <c r="O93" s="368"/>
      <c r="P93" s="368"/>
      <c r="Q93" s="369"/>
    </row>
    <row r="94" spans="2:17" x14ac:dyDescent="0.3">
      <c r="B94" s="395"/>
      <c r="C94" s="370">
        <v>430145</v>
      </c>
      <c r="D94" s="366" t="s">
        <v>600</v>
      </c>
      <c r="E94" s="367">
        <v>309</v>
      </c>
      <c r="F94" s="368"/>
      <c r="G94" s="368"/>
      <c r="H94" s="368"/>
      <c r="I94" s="368">
        <v>309</v>
      </c>
      <c r="J94" s="368"/>
      <c r="K94" s="368"/>
      <c r="L94" s="368"/>
      <c r="M94" s="368"/>
      <c r="N94" s="368"/>
      <c r="O94" s="368"/>
      <c r="P94" s="368"/>
      <c r="Q94" s="369"/>
    </row>
    <row r="95" spans="2:17" x14ac:dyDescent="0.3">
      <c r="B95" s="360"/>
      <c r="C95" s="378"/>
      <c r="D95" s="379"/>
      <c r="E95" s="3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364"/>
    </row>
    <row r="96" spans="2:17" x14ac:dyDescent="0.3">
      <c r="B96" s="354" t="s">
        <v>601</v>
      </c>
      <c r="C96" s="396"/>
      <c r="D96" s="397"/>
      <c r="E96" s="357">
        <v>757474.60044399637</v>
      </c>
      <c r="F96" s="358">
        <v>68601.78</v>
      </c>
      <c r="G96" s="358">
        <v>58925.376666666671</v>
      </c>
      <c r="H96" s="358">
        <v>53572.84</v>
      </c>
      <c r="I96" s="358">
        <v>57927.206666666672</v>
      </c>
      <c r="J96" s="358">
        <v>53617.15</v>
      </c>
      <c r="K96" s="358">
        <v>53250.33666666667</v>
      </c>
      <c r="L96" s="358">
        <v>53572.86</v>
      </c>
      <c r="M96" s="358">
        <v>52250.33666666667</v>
      </c>
      <c r="N96" s="358">
        <v>53572.820000000007</v>
      </c>
      <c r="O96" s="358">
        <v>52437.706666666672</v>
      </c>
      <c r="P96" s="358">
        <v>53572.84</v>
      </c>
      <c r="Q96" s="359">
        <v>146173.33666666664</v>
      </c>
    </row>
    <row r="97" spans="2:17" x14ac:dyDescent="0.3">
      <c r="B97" s="360"/>
      <c r="C97" s="398"/>
      <c r="D97" s="399"/>
      <c r="E97" s="3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364"/>
    </row>
    <row r="98" spans="2:17" x14ac:dyDescent="0.3">
      <c r="B98" s="384" t="s">
        <v>602</v>
      </c>
      <c r="C98" s="366" t="s">
        <v>603</v>
      </c>
      <c r="D98" s="400"/>
      <c r="E98" s="367">
        <v>719158.60044399637</v>
      </c>
      <c r="F98" s="368">
        <v>63863.78</v>
      </c>
      <c r="G98" s="368">
        <v>56131.506666666668</v>
      </c>
      <c r="H98" s="368">
        <v>48834.84</v>
      </c>
      <c r="I98" s="368">
        <v>56708.376666666671</v>
      </c>
      <c r="J98" s="368">
        <v>48879.15</v>
      </c>
      <c r="K98" s="368">
        <v>51031.506666666668</v>
      </c>
      <c r="L98" s="368">
        <v>48834.86</v>
      </c>
      <c r="M98" s="368">
        <v>51031.506666666668</v>
      </c>
      <c r="N98" s="368">
        <v>48834.820000000007</v>
      </c>
      <c r="O98" s="368">
        <v>51218.876666666671</v>
      </c>
      <c r="P98" s="368">
        <v>48834.86</v>
      </c>
      <c r="Q98" s="369">
        <v>144954.50666666665</v>
      </c>
    </row>
    <row r="99" spans="2:17" x14ac:dyDescent="0.3">
      <c r="B99" s="384"/>
      <c r="C99" s="370">
        <v>510102</v>
      </c>
      <c r="D99" s="393" t="s">
        <v>604</v>
      </c>
      <c r="E99" s="367">
        <v>13179.880000000001</v>
      </c>
      <c r="F99" s="368"/>
      <c r="G99" s="368">
        <v>2196.646666666667</v>
      </c>
      <c r="H99" s="368"/>
      <c r="I99" s="368">
        <v>2196.646666666667</v>
      </c>
      <c r="J99" s="368"/>
      <c r="K99" s="368">
        <v>2196.646666666667</v>
      </c>
      <c r="L99" s="368"/>
      <c r="M99" s="368">
        <v>2196.646666666667</v>
      </c>
      <c r="N99" s="368"/>
      <c r="O99" s="368">
        <v>2196.646666666667</v>
      </c>
      <c r="P99" s="368"/>
      <c r="Q99" s="369">
        <v>2196.646666666667</v>
      </c>
    </row>
    <row r="100" spans="2:17" x14ac:dyDescent="0.3">
      <c r="B100" s="384"/>
      <c r="C100" s="390">
        <v>510111</v>
      </c>
      <c r="D100" s="366" t="s">
        <v>605</v>
      </c>
      <c r="E100" s="367">
        <v>16923.003000000001</v>
      </c>
      <c r="F100" s="368">
        <v>1410.25</v>
      </c>
      <c r="G100" s="368">
        <v>1410.25</v>
      </c>
      <c r="H100" s="368">
        <v>1410.25</v>
      </c>
      <c r="I100" s="368">
        <v>1410.25</v>
      </c>
      <c r="J100" s="368">
        <v>1410.25</v>
      </c>
      <c r="K100" s="368">
        <v>1410.25</v>
      </c>
      <c r="L100" s="368">
        <v>1410.25</v>
      </c>
      <c r="M100" s="368">
        <v>1410.25</v>
      </c>
      <c r="N100" s="368">
        <v>1410.25</v>
      </c>
      <c r="O100" s="368">
        <v>1410.25</v>
      </c>
      <c r="P100" s="368">
        <v>1410.25</v>
      </c>
      <c r="Q100" s="369">
        <v>1410.25</v>
      </c>
    </row>
    <row r="101" spans="2:17" x14ac:dyDescent="0.3">
      <c r="B101" s="384"/>
      <c r="C101" s="370">
        <v>510114</v>
      </c>
      <c r="D101" s="366" t="s">
        <v>606</v>
      </c>
      <c r="E101" s="367">
        <v>25676.87</v>
      </c>
      <c r="F101" s="368">
        <v>15000</v>
      </c>
      <c r="G101" s="368">
        <v>5000</v>
      </c>
      <c r="H101" s="368"/>
      <c r="I101" s="368">
        <v>5676.87</v>
      </c>
      <c r="J101" s="368"/>
      <c r="K101" s="368"/>
      <c r="L101" s="368"/>
      <c r="M101" s="368"/>
      <c r="N101" s="368"/>
      <c r="O101" s="368"/>
      <c r="P101" s="368"/>
      <c r="Q101" s="369"/>
    </row>
    <row r="102" spans="2:17" x14ac:dyDescent="0.3">
      <c r="B102" s="384"/>
      <c r="C102" s="390">
        <v>510115</v>
      </c>
      <c r="D102" s="366" t="s">
        <v>607</v>
      </c>
      <c r="E102" s="367">
        <v>93338.064400000003</v>
      </c>
      <c r="F102" s="368">
        <v>7778.17</v>
      </c>
      <c r="G102" s="368">
        <v>7778.17</v>
      </c>
      <c r="H102" s="368">
        <v>7778.19</v>
      </c>
      <c r="I102" s="368">
        <v>7778.17</v>
      </c>
      <c r="J102" s="368">
        <v>7778.17</v>
      </c>
      <c r="K102" s="368">
        <v>7778.17</v>
      </c>
      <c r="L102" s="368">
        <v>7778.17</v>
      </c>
      <c r="M102" s="368">
        <v>7778.17</v>
      </c>
      <c r="N102" s="368">
        <v>7778.17</v>
      </c>
      <c r="O102" s="368">
        <v>7778.17</v>
      </c>
      <c r="P102" s="368">
        <v>7778.17</v>
      </c>
      <c r="Q102" s="369">
        <v>7778.17</v>
      </c>
    </row>
    <row r="103" spans="2:17" x14ac:dyDescent="0.3">
      <c r="B103" s="384"/>
      <c r="C103" s="390">
        <v>510116</v>
      </c>
      <c r="D103" s="366" t="s">
        <v>608</v>
      </c>
      <c r="E103" s="367">
        <v>28.923224000000001</v>
      </c>
      <c r="F103" s="368">
        <v>28.92</v>
      </c>
      <c r="G103" s="368"/>
      <c r="H103" s="368"/>
      <c r="I103" s="368"/>
      <c r="J103" s="368"/>
      <c r="K103" s="368"/>
      <c r="L103" s="368"/>
      <c r="M103" s="368"/>
      <c r="N103" s="368"/>
      <c r="O103" s="368"/>
      <c r="P103" s="368"/>
      <c r="Q103" s="369"/>
    </row>
    <row r="104" spans="2:17" x14ac:dyDescent="0.3">
      <c r="B104" s="384"/>
      <c r="C104" s="390">
        <v>510117</v>
      </c>
      <c r="D104" s="366" t="s">
        <v>609</v>
      </c>
      <c r="E104" s="367">
        <v>44.29</v>
      </c>
      <c r="F104" s="368"/>
      <c r="G104" s="368"/>
      <c r="H104" s="368"/>
      <c r="I104" s="368"/>
      <c r="J104" s="368">
        <v>44.29</v>
      </c>
      <c r="K104" s="368"/>
      <c r="L104" s="368"/>
      <c r="M104" s="368"/>
      <c r="N104" s="368"/>
      <c r="O104" s="368"/>
      <c r="P104" s="368"/>
      <c r="Q104" s="369"/>
    </row>
    <row r="105" spans="2:17" x14ac:dyDescent="0.3">
      <c r="B105" s="384"/>
      <c r="C105" s="390">
        <v>510120</v>
      </c>
      <c r="D105" s="366" t="s">
        <v>610</v>
      </c>
      <c r="E105" s="367">
        <v>287.37</v>
      </c>
      <c r="F105" s="368"/>
      <c r="G105" s="368">
        <v>100</v>
      </c>
      <c r="H105" s="368"/>
      <c r="I105" s="368"/>
      <c r="J105" s="368"/>
      <c r="K105" s="368"/>
      <c r="L105" s="368"/>
      <c r="M105" s="368"/>
      <c r="N105" s="368"/>
      <c r="O105" s="368">
        <v>187.37</v>
      </c>
      <c r="P105" s="368"/>
      <c r="Q105" s="369"/>
    </row>
    <row r="106" spans="2:17" x14ac:dyDescent="0.3">
      <c r="B106" s="384"/>
      <c r="C106" s="390">
        <v>510121</v>
      </c>
      <c r="D106" s="366" t="s">
        <v>611</v>
      </c>
      <c r="E106" s="367">
        <v>0</v>
      </c>
      <c r="F106" s="368"/>
      <c r="G106" s="368"/>
      <c r="H106" s="368"/>
      <c r="I106" s="368"/>
      <c r="J106" s="368"/>
      <c r="K106" s="368"/>
      <c r="L106" s="368"/>
      <c r="M106" s="368"/>
      <c r="N106" s="368"/>
      <c r="O106" s="368"/>
      <c r="P106" s="368"/>
      <c r="Q106" s="369"/>
    </row>
    <row r="107" spans="2:17" x14ac:dyDescent="0.3">
      <c r="B107" s="384"/>
      <c r="C107" s="390">
        <v>510125</v>
      </c>
      <c r="D107" s="366" t="s">
        <v>612</v>
      </c>
      <c r="E107" s="367">
        <v>1540.88</v>
      </c>
      <c r="F107" s="368">
        <v>128.41</v>
      </c>
      <c r="G107" s="368">
        <v>128.41</v>
      </c>
      <c r="H107" s="368">
        <v>128.41</v>
      </c>
      <c r="I107" s="368">
        <v>128.41</v>
      </c>
      <c r="J107" s="368">
        <v>128.41</v>
      </c>
      <c r="K107" s="368">
        <v>128.41</v>
      </c>
      <c r="L107" s="368">
        <v>128.41</v>
      </c>
      <c r="M107" s="368">
        <v>128.41</v>
      </c>
      <c r="N107" s="368">
        <v>128.37</v>
      </c>
      <c r="O107" s="368">
        <v>128.41</v>
      </c>
      <c r="P107" s="368">
        <v>128.41</v>
      </c>
      <c r="Q107" s="369">
        <v>128.41</v>
      </c>
    </row>
    <row r="108" spans="2:17" x14ac:dyDescent="0.3">
      <c r="B108" s="384"/>
      <c r="C108" s="390">
        <v>510128</v>
      </c>
      <c r="D108" s="366" t="s">
        <v>613</v>
      </c>
      <c r="E108" s="367">
        <v>10070.7014</v>
      </c>
      <c r="F108" s="368">
        <v>839.23</v>
      </c>
      <c r="G108" s="368">
        <v>839.23</v>
      </c>
      <c r="H108" s="368">
        <v>839.17</v>
      </c>
      <c r="I108" s="368">
        <v>839.23</v>
      </c>
      <c r="J108" s="368">
        <v>839.23</v>
      </c>
      <c r="K108" s="368">
        <v>839.23</v>
      </c>
      <c r="L108" s="368">
        <v>839.23</v>
      </c>
      <c r="M108" s="368">
        <v>839.23</v>
      </c>
      <c r="N108" s="368">
        <v>839.23</v>
      </c>
      <c r="O108" s="368">
        <v>839.23</v>
      </c>
      <c r="P108" s="368">
        <v>839.23</v>
      </c>
      <c r="Q108" s="369">
        <v>839.23</v>
      </c>
    </row>
    <row r="109" spans="2:17" x14ac:dyDescent="0.3">
      <c r="B109" s="384"/>
      <c r="C109" s="390">
        <v>510129</v>
      </c>
      <c r="D109" s="366" t="s">
        <v>614</v>
      </c>
      <c r="E109" s="367">
        <v>0</v>
      </c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9"/>
    </row>
    <row r="110" spans="2:17" x14ac:dyDescent="0.3">
      <c r="B110" s="384"/>
      <c r="C110" s="390">
        <v>510131</v>
      </c>
      <c r="D110" s="401" t="s">
        <v>615</v>
      </c>
      <c r="E110" s="367">
        <v>558068.61841999635</v>
      </c>
      <c r="F110" s="368">
        <v>38678.800000000003</v>
      </c>
      <c r="G110" s="368">
        <v>38678.800000000003</v>
      </c>
      <c r="H110" s="368">
        <v>38678.82</v>
      </c>
      <c r="I110" s="368">
        <v>38678.800000000003</v>
      </c>
      <c r="J110" s="368">
        <v>38678.800000000003</v>
      </c>
      <c r="K110" s="368">
        <v>38678.800000000003</v>
      </c>
      <c r="L110" s="368">
        <v>38678.800000000003</v>
      </c>
      <c r="M110" s="368">
        <v>38678.800000000003</v>
      </c>
      <c r="N110" s="368">
        <v>38678.800000000003</v>
      </c>
      <c r="O110" s="368">
        <v>38678.800000000003</v>
      </c>
      <c r="P110" s="368">
        <v>38678.800000000003</v>
      </c>
      <c r="Q110" s="369">
        <v>132601.79999999999</v>
      </c>
    </row>
    <row r="111" spans="2:17" x14ac:dyDescent="0.3">
      <c r="B111" s="384"/>
      <c r="C111" s="390">
        <v>510132</v>
      </c>
      <c r="D111" s="401" t="s">
        <v>616</v>
      </c>
      <c r="E111" s="367">
        <v>0</v>
      </c>
      <c r="F111" s="368"/>
      <c r="G111" s="368"/>
      <c r="H111" s="368"/>
      <c r="I111" s="368">
        <v>0</v>
      </c>
      <c r="J111" s="368"/>
      <c r="K111" s="368"/>
      <c r="L111" s="368"/>
      <c r="M111" s="368"/>
      <c r="N111" s="368"/>
      <c r="O111" s="368"/>
      <c r="P111" s="368"/>
      <c r="Q111" s="369"/>
    </row>
    <row r="112" spans="2:17" x14ac:dyDescent="0.3">
      <c r="B112" s="384"/>
      <c r="C112" s="390">
        <v>510133</v>
      </c>
      <c r="D112" s="401" t="s">
        <v>617</v>
      </c>
      <c r="E112" s="367">
        <v>0</v>
      </c>
      <c r="F112" s="368"/>
      <c r="G112" s="368"/>
      <c r="H112" s="368"/>
      <c r="I112" s="368"/>
      <c r="J112" s="368"/>
      <c r="K112" s="368"/>
      <c r="L112" s="368"/>
      <c r="M112" s="368"/>
      <c r="N112" s="368">
        <v>0</v>
      </c>
      <c r="O112" s="368"/>
      <c r="P112" s="368"/>
      <c r="Q112" s="369"/>
    </row>
    <row r="113" spans="2:17" x14ac:dyDescent="0.3">
      <c r="B113" s="384"/>
      <c r="C113" s="390">
        <v>510134</v>
      </c>
      <c r="D113" s="401" t="s">
        <v>618</v>
      </c>
      <c r="E113" s="367">
        <v>0</v>
      </c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9"/>
    </row>
    <row r="114" spans="2:17" x14ac:dyDescent="0.3">
      <c r="B114" s="377"/>
      <c r="C114" s="378"/>
      <c r="D114" s="379"/>
      <c r="E114" s="3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364"/>
    </row>
    <row r="115" spans="2:17" x14ac:dyDescent="0.3">
      <c r="B115" s="384" t="s">
        <v>619</v>
      </c>
      <c r="C115" s="366" t="s">
        <v>620</v>
      </c>
      <c r="D115" s="366"/>
      <c r="E115" s="367">
        <v>38316</v>
      </c>
      <c r="F115" s="368">
        <v>4738</v>
      </c>
      <c r="G115" s="368">
        <v>2793.87</v>
      </c>
      <c r="H115" s="368">
        <v>4738</v>
      </c>
      <c r="I115" s="368">
        <v>1218.83</v>
      </c>
      <c r="J115" s="368">
        <v>4738</v>
      </c>
      <c r="K115" s="368">
        <v>2218.83</v>
      </c>
      <c r="L115" s="368">
        <v>4738</v>
      </c>
      <c r="M115" s="368">
        <v>1218.83</v>
      </c>
      <c r="N115" s="368">
        <v>4738</v>
      </c>
      <c r="O115" s="368">
        <v>1218.83</v>
      </c>
      <c r="P115" s="368">
        <v>4737.9799999999996</v>
      </c>
      <c r="Q115" s="369">
        <v>1218.83</v>
      </c>
    </row>
    <row r="116" spans="2:17" ht="42" customHeight="1" x14ac:dyDescent="0.3">
      <c r="B116" s="402"/>
      <c r="C116" s="390">
        <v>520101</v>
      </c>
      <c r="D116" s="393" t="s">
        <v>621</v>
      </c>
      <c r="E116" s="367">
        <v>0</v>
      </c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9"/>
    </row>
    <row r="117" spans="2:17" x14ac:dyDescent="0.3">
      <c r="B117" s="402"/>
      <c r="C117" s="390">
        <v>520102</v>
      </c>
      <c r="D117" s="393" t="s">
        <v>622</v>
      </c>
      <c r="E117" s="367">
        <v>21115</v>
      </c>
      <c r="F117" s="368">
        <v>3519.17</v>
      </c>
      <c r="G117" s="368"/>
      <c r="H117" s="368">
        <v>3519.17</v>
      </c>
      <c r="I117" s="368"/>
      <c r="J117" s="368">
        <v>3519.17</v>
      </c>
      <c r="K117" s="368"/>
      <c r="L117" s="368">
        <v>3519.17</v>
      </c>
      <c r="M117" s="368"/>
      <c r="N117" s="368">
        <v>3519.17</v>
      </c>
      <c r="O117" s="368"/>
      <c r="P117" s="368">
        <v>3519.15</v>
      </c>
      <c r="Q117" s="369"/>
    </row>
    <row r="118" spans="2:17" x14ac:dyDescent="0.3">
      <c r="B118" s="402"/>
      <c r="C118" s="390">
        <v>520103</v>
      </c>
      <c r="D118" s="366" t="s">
        <v>623</v>
      </c>
      <c r="E118" s="367">
        <v>2575</v>
      </c>
      <c r="F118" s="368"/>
      <c r="G118" s="368">
        <v>1575</v>
      </c>
      <c r="H118" s="368"/>
      <c r="I118" s="368"/>
      <c r="J118" s="368"/>
      <c r="K118" s="368">
        <v>1000</v>
      </c>
      <c r="L118" s="368"/>
      <c r="M118" s="368"/>
      <c r="N118" s="368"/>
      <c r="O118" s="368"/>
      <c r="P118" s="368"/>
      <c r="Q118" s="369"/>
    </row>
    <row r="119" spans="2:17" x14ac:dyDescent="0.3">
      <c r="B119" s="402"/>
      <c r="C119" s="390">
        <v>520104</v>
      </c>
      <c r="D119" s="366" t="s">
        <v>624</v>
      </c>
      <c r="E119" s="367">
        <v>14626</v>
      </c>
      <c r="F119" s="368">
        <v>1218.83</v>
      </c>
      <c r="G119" s="368">
        <v>1218.8699999999999</v>
      </c>
      <c r="H119" s="368">
        <v>1218.83</v>
      </c>
      <c r="I119" s="368">
        <v>1218.83</v>
      </c>
      <c r="J119" s="368">
        <v>1218.83</v>
      </c>
      <c r="K119" s="368">
        <v>1218.83</v>
      </c>
      <c r="L119" s="368">
        <v>1218.83</v>
      </c>
      <c r="M119" s="368">
        <v>1218.83</v>
      </c>
      <c r="N119" s="368">
        <v>1218.83</v>
      </c>
      <c r="O119" s="368">
        <v>1218.83</v>
      </c>
      <c r="P119" s="368">
        <v>1218.83</v>
      </c>
      <c r="Q119" s="369">
        <v>1218.83</v>
      </c>
    </row>
    <row r="120" spans="2:17" x14ac:dyDescent="0.3">
      <c r="B120" s="371"/>
      <c r="C120" s="372"/>
      <c r="D120" s="373"/>
      <c r="E120" s="3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364"/>
    </row>
    <row r="121" spans="2:17" x14ac:dyDescent="0.3">
      <c r="B121" s="354" t="s">
        <v>625</v>
      </c>
      <c r="C121" s="403"/>
      <c r="D121" s="403"/>
      <c r="E121" s="357">
        <v>1981084.2151960002</v>
      </c>
      <c r="F121" s="358">
        <v>163667.31000000003</v>
      </c>
      <c r="G121" s="358">
        <v>167577.31000000003</v>
      </c>
      <c r="H121" s="358">
        <v>177217.72000000003</v>
      </c>
      <c r="I121" s="358">
        <v>160247.31000000003</v>
      </c>
      <c r="J121" s="358">
        <v>171617.72000000003</v>
      </c>
      <c r="K121" s="358">
        <v>157577.31000000003</v>
      </c>
      <c r="L121" s="358">
        <v>160667.31000000003</v>
      </c>
      <c r="M121" s="358">
        <v>180407.77</v>
      </c>
      <c r="N121" s="358">
        <v>162187.31000000003</v>
      </c>
      <c r="O121" s="358">
        <v>147919.47000000003</v>
      </c>
      <c r="P121" s="358">
        <v>164966.99000000002</v>
      </c>
      <c r="Q121" s="359">
        <v>167030.69</v>
      </c>
    </row>
    <row r="122" spans="2:17" x14ac:dyDescent="0.3">
      <c r="B122" s="360"/>
      <c r="C122" s="404"/>
      <c r="D122" s="404"/>
      <c r="E122" s="3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364"/>
    </row>
    <row r="123" spans="2:17" x14ac:dyDescent="0.3">
      <c r="B123" s="384" t="s">
        <v>626</v>
      </c>
      <c r="C123" s="375" t="s">
        <v>625</v>
      </c>
      <c r="D123" s="401"/>
      <c r="E123" s="367">
        <v>1981084.2151960002</v>
      </c>
      <c r="F123" s="368">
        <v>163667.31000000003</v>
      </c>
      <c r="G123" s="368">
        <v>167577.31000000003</v>
      </c>
      <c r="H123" s="368">
        <v>177217.72000000003</v>
      </c>
      <c r="I123" s="368">
        <v>160247.31000000003</v>
      </c>
      <c r="J123" s="368">
        <v>171617.72000000003</v>
      </c>
      <c r="K123" s="368">
        <v>157577.31000000003</v>
      </c>
      <c r="L123" s="368">
        <v>160667.31000000003</v>
      </c>
      <c r="M123" s="368">
        <v>180407.77</v>
      </c>
      <c r="N123" s="368">
        <v>162187.31000000003</v>
      </c>
      <c r="O123" s="368">
        <v>147919.47000000003</v>
      </c>
      <c r="P123" s="368">
        <v>164966.99000000002</v>
      </c>
      <c r="Q123" s="369">
        <v>167030.69</v>
      </c>
    </row>
    <row r="124" spans="2:17" x14ac:dyDescent="0.3">
      <c r="B124" s="384"/>
      <c r="C124" s="390">
        <v>610103</v>
      </c>
      <c r="D124" s="383" t="s">
        <v>627</v>
      </c>
      <c r="E124" s="367">
        <v>324419.27242200001</v>
      </c>
      <c r="F124" s="368">
        <v>35000</v>
      </c>
      <c r="G124" s="368">
        <v>33000</v>
      </c>
      <c r="H124" s="368">
        <v>31200</v>
      </c>
      <c r="I124" s="368">
        <v>25670</v>
      </c>
      <c r="J124" s="368">
        <v>25600</v>
      </c>
      <c r="K124" s="368">
        <v>23000</v>
      </c>
      <c r="L124" s="368">
        <v>32000</v>
      </c>
      <c r="M124" s="368">
        <v>33500</v>
      </c>
      <c r="N124" s="368">
        <v>28500</v>
      </c>
      <c r="O124" s="368">
        <v>18000</v>
      </c>
      <c r="P124" s="368">
        <v>18949.27</v>
      </c>
      <c r="Q124" s="369">
        <v>20000</v>
      </c>
    </row>
    <row r="125" spans="2:17" x14ac:dyDescent="0.3">
      <c r="B125" s="384"/>
      <c r="C125" s="390">
        <v>610104</v>
      </c>
      <c r="D125" s="383" t="s">
        <v>628</v>
      </c>
      <c r="E125" s="367">
        <v>214635.74660000001</v>
      </c>
      <c r="F125" s="368">
        <v>17886.310000000001</v>
      </c>
      <c r="G125" s="368">
        <v>17886.310000000001</v>
      </c>
      <c r="H125" s="368">
        <v>17886.310000000001</v>
      </c>
      <c r="I125" s="368">
        <v>17886.310000000001</v>
      </c>
      <c r="J125" s="368">
        <v>17886.310000000001</v>
      </c>
      <c r="K125" s="368">
        <v>17886.310000000001</v>
      </c>
      <c r="L125" s="368">
        <v>17886.310000000001</v>
      </c>
      <c r="M125" s="368">
        <v>17886.34</v>
      </c>
      <c r="N125" s="368">
        <v>17886.310000000001</v>
      </c>
      <c r="O125" s="368">
        <v>17886.310000000001</v>
      </c>
      <c r="P125" s="368">
        <v>17886.310000000001</v>
      </c>
      <c r="Q125" s="369">
        <v>17886.310000000001</v>
      </c>
    </row>
    <row r="126" spans="2:17" x14ac:dyDescent="0.3">
      <c r="B126" s="384"/>
      <c r="C126" s="390">
        <v>610105</v>
      </c>
      <c r="D126" s="383" t="s">
        <v>629</v>
      </c>
      <c r="E126" s="367">
        <v>1304547.9891740002</v>
      </c>
      <c r="F126" s="368">
        <v>108712.33</v>
      </c>
      <c r="G126" s="368">
        <v>108712.33</v>
      </c>
      <c r="H126" s="368">
        <v>108712.33</v>
      </c>
      <c r="I126" s="368">
        <v>108712.33</v>
      </c>
      <c r="J126" s="368">
        <v>108712.33</v>
      </c>
      <c r="K126" s="368">
        <v>108712.33</v>
      </c>
      <c r="L126" s="368">
        <v>108712.33</v>
      </c>
      <c r="M126" s="368">
        <v>108712.33</v>
      </c>
      <c r="N126" s="368">
        <v>108712.33</v>
      </c>
      <c r="O126" s="368">
        <v>108712.33</v>
      </c>
      <c r="P126" s="368">
        <v>108712.33</v>
      </c>
      <c r="Q126" s="369">
        <v>108712.36</v>
      </c>
    </row>
    <row r="127" spans="2:17" x14ac:dyDescent="0.3">
      <c r="B127" s="384"/>
      <c r="C127" s="370">
        <v>610106</v>
      </c>
      <c r="D127" s="383" t="s">
        <v>630</v>
      </c>
      <c r="E127" s="367">
        <v>86752.069300000017</v>
      </c>
      <c r="F127" s="368">
        <v>0</v>
      </c>
      <c r="G127" s="368">
        <v>0</v>
      </c>
      <c r="H127" s="368">
        <v>17350.41</v>
      </c>
      <c r="I127" s="368">
        <v>0</v>
      </c>
      <c r="J127" s="368">
        <v>17350.41</v>
      </c>
      <c r="K127" s="368"/>
      <c r="L127" s="368"/>
      <c r="M127" s="368">
        <v>17350.43</v>
      </c>
      <c r="N127" s="368"/>
      <c r="O127" s="368"/>
      <c r="P127" s="368">
        <v>17350.41</v>
      </c>
      <c r="Q127" s="369">
        <v>17350.41</v>
      </c>
    </row>
    <row r="128" spans="2:17" x14ac:dyDescent="0.3">
      <c r="B128" s="384"/>
      <c r="C128" s="370">
        <v>610110</v>
      </c>
      <c r="D128" s="401" t="s">
        <v>631</v>
      </c>
      <c r="E128" s="367">
        <v>4812.16</v>
      </c>
      <c r="F128" s="368"/>
      <c r="G128" s="368">
        <v>890</v>
      </c>
      <c r="H128" s="368"/>
      <c r="I128" s="368">
        <v>890</v>
      </c>
      <c r="J128" s="368"/>
      <c r="K128" s="368">
        <v>890</v>
      </c>
      <c r="L128" s="368"/>
      <c r="M128" s="368">
        <v>890</v>
      </c>
      <c r="N128" s="368"/>
      <c r="O128" s="368">
        <v>1252.1600000000001</v>
      </c>
      <c r="P128" s="368"/>
      <c r="Q128" s="369"/>
    </row>
    <row r="129" spans="2:17" x14ac:dyDescent="0.3">
      <c r="B129" s="395"/>
      <c r="C129" s="370">
        <v>610111</v>
      </c>
      <c r="D129" s="401" t="s">
        <v>632</v>
      </c>
      <c r="E129" s="367">
        <v>0</v>
      </c>
      <c r="F129" s="368"/>
      <c r="G129" s="368"/>
      <c r="H129" s="368"/>
      <c r="I129" s="368"/>
      <c r="J129" s="368"/>
      <c r="K129" s="368"/>
      <c r="L129" s="368"/>
      <c r="M129" s="368"/>
      <c r="N129" s="368"/>
      <c r="O129" s="368"/>
      <c r="P129" s="368"/>
      <c r="Q129" s="369"/>
    </row>
    <row r="130" spans="2:17" x14ac:dyDescent="0.3">
      <c r="B130" s="395"/>
      <c r="C130" s="370">
        <v>610112</v>
      </c>
      <c r="D130" s="401" t="s">
        <v>633</v>
      </c>
      <c r="E130" s="367">
        <v>24824.03</v>
      </c>
      <c r="F130" s="368">
        <v>2068.67</v>
      </c>
      <c r="G130" s="368">
        <v>2068.67</v>
      </c>
      <c r="H130" s="368">
        <v>2068.67</v>
      </c>
      <c r="I130" s="368">
        <v>2068.67</v>
      </c>
      <c r="J130" s="368">
        <v>2068.67</v>
      </c>
      <c r="K130" s="368">
        <v>2068.67</v>
      </c>
      <c r="L130" s="368">
        <v>2068.67</v>
      </c>
      <c r="M130" s="368">
        <v>2068.67</v>
      </c>
      <c r="N130" s="368">
        <v>2068.67</v>
      </c>
      <c r="O130" s="368">
        <v>2068.67</v>
      </c>
      <c r="P130" s="368">
        <v>2068.67</v>
      </c>
      <c r="Q130" s="369">
        <v>2068.66</v>
      </c>
    </row>
    <row r="131" spans="2:17" x14ac:dyDescent="0.3">
      <c r="B131" s="395"/>
      <c r="C131" s="370">
        <v>610113</v>
      </c>
      <c r="D131" s="401" t="s">
        <v>634</v>
      </c>
      <c r="E131" s="367">
        <v>0</v>
      </c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9"/>
    </row>
    <row r="132" spans="2:17" x14ac:dyDescent="0.3">
      <c r="B132" s="384"/>
      <c r="C132" s="370">
        <v>610116</v>
      </c>
      <c r="D132" s="401" t="s">
        <v>635</v>
      </c>
      <c r="E132" s="405">
        <v>0</v>
      </c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6"/>
    </row>
    <row r="133" spans="2:17" x14ac:dyDescent="0.3">
      <c r="B133" s="384"/>
      <c r="C133" s="390">
        <v>610114</v>
      </c>
      <c r="D133" s="366" t="s">
        <v>636</v>
      </c>
      <c r="E133" s="368">
        <v>0</v>
      </c>
      <c r="F133" s="368"/>
      <c r="G133" s="368"/>
      <c r="H133" s="368"/>
      <c r="I133" s="368"/>
      <c r="J133" s="368"/>
      <c r="K133" s="368"/>
      <c r="L133" s="368"/>
      <c r="M133" s="368"/>
      <c r="N133" s="368"/>
      <c r="O133" s="368"/>
      <c r="P133" s="368"/>
      <c r="Q133" s="369"/>
    </row>
    <row r="134" spans="2:17" x14ac:dyDescent="0.3">
      <c r="B134" s="384"/>
      <c r="C134" s="390">
        <v>610117</v>
      </c>
      <c r="D134" s="366" t="s">
        <v>637</v>
      </c>
      <c r="E134" s="368">
        <v>21092.947700000001</v>
      </c>
      <c r="F134" s="368"/>
      <c r="G134" s="368">
        <v>5020</v>
      </c>
      <c r="H134" s="368"/>
      <c r="I134" s="368">
        <v>5020</v>
      </c>
      <c r="J134" s="368"/>
      <c r="K134" s="368">
        <v>5020</v>
      </c>
      <c r="L134" s="368"/>
      <c r="M134" s="368"/>
      <c r="N134" s="368">
        <v>5020</v>
      </c>
      <c r="O134" s="368"/>
      <c r="P134" s="368"/>
      <c r="Q134" s="369">
        <v>1012.95</v>
      </c>
    </row>
    <row r="135" spans="2:17" x14ac:dyDescent="0.3">
      <c r="B135" s="377"/>
      <c r="C135" s="394"/>
      <c r="D135" s="379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364"/>
    </row>
    <row r="136" spans="2:17" x14ac:dyDescent="0.3">
      <c r="B136" s="354" t="s">
        <v>8</v>
      </c>
      <c r="C136" s="407"/>
      <c r="D136" s="387"/>
      <c r="E136" s="358">
        <v>183826289.671179</v>
      </c>
      <c r="F136" s="358">
        <v>15318857.43</v>
      </c>
      <c r="G136" s="358">
        <v>15318857.51</v>
      </c>
      <c r="H136" s="358">
        <v>15318857.469999999</v>
      </c>
      <c r="I136" s="358">
        <v>15318857.469999999</v>
      </c>
      <c r="J136" s="358">
        <v>15318857.469999999</v>
      </c>
      <c r="K136" s="358">
        <v>15318857.469999999</v>
      </c>
      <c r="L136" s="358">
        <v>15318857.469999999</v>
      </c>
      <c r="M136" s="358">
        <v>15318857.5</v>
      </c>
      <c r="N136" s="358">
        <v>15318857.469999999</v>
      </c>
      <c r="O136" s="358">
        <v>15318857.469999999</v>
      </c>
      <c r="P136" s="358">
        <v>15318857.469999999</v>
      </c>
      <c r="Q136" s="359">
        <v>15318857.469999999</v>
      </c>
    </row>
    <row r="137" spans="2:17" x14ac:dyDescent="0.3">
      <c r="B137" s="360"/>
      <c r="C137" s="408"/>
      <c r="D137" s="388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364"/>
    </row>
    <row r="138" spans="2:17" x14ac:dyDescent="0.3">
      <c r="B138" s="384" t="s">
        <v>638</v>
      </c>
      <c r="C138" s="383" t="s">
        <v>639</v>
      </c>
      <c r="D138" s="383"/>
      <c r="E138" s="368">
        <v>82490022.75117901</v>
      </c>
      <c r="F138" s="368">
        <v>6874168.5599999996</v>
      </c>
      <c r="G138" s="368">
        <v>6874168.5599999996</v>
      </c>
      <c r="H138" s="368">
        <v>6874168.5599999996</v>
      </c>
      <c r="I138" s="368">
        <v>6874168.5599999996</v>
      </c>
      <c r="J138" s="368">
        <v>6874168.5599999996</v>
      </c>
      <c r="K138" s="368">
        <v>6874168.5599999996</v>
      </c>
      <c r="L138" s="368">
        <v>6874168.5599999996</v>
      </c>
      <c r="M138" s="368">
        <v>6874168.5899999999</v>
      </c>
      <c r="N138" s="368">
        <v>6874168.5599999996</v>
      </c>
      <c r="O138" s="368">
        <v>6874168.5599999996</v>
      </c>
      <c r="P138" s="368">
        <v>6874168.5599999996</v>
      </c>
      <c r="Q138" s="369">
        <v>6874168.5599999996</v>
      </c>
    </row>
    <row r="139" spans="2:17" x14ac:dyDescent="0.3">
      <c r="B139" s="384"/>
      <c r="C139" s="390">
        <v>810101</v>
      </c>
      <c r="D139" s="366" t="s">
        <v>640</v>
      </c>
      <c r="E139" s="368">
        <v>48011722.3398</v>
      </c>
      <c r="F139" s="368">
        <v>4000976.86</v>
      </c>
      <c r="G139" s="368">
        <v>4000976.86</v>
      </c>
      <c r="H139" s="368">
        <v>4000976.86</v>
      </c>
      <c r="I139" s="368">
        <v>4000976.86</v>
      </c>
      <c r="J139" s="368">
        <v>4000976.88</v>
      </c>
      <c r="K139" s="368">
        <v>4000976.86</v>
      </c>
      <c r="L139" s="368">
        <v>4000976.86</v>
      </c>
      <c r="M139" s="368">
        <v>4000976.86</v>
      </c>
      <c r="N139" s="368">
        <v>4000976.86</v>
      </c>
      <c r="O139" s="368">
        <v>4000976.86</v>
      </c>
      <c r="P139" s="368">
        <v>4000976.86</v>
      </c>
      <c r="Q139" s="369">
        <v>4000976.86</v>
      </c>
    </row>
    <row r="140" spans="2:17" x14ac:dyDescent="0.3">
      <c r="B140" s="384"/>
      <c r="C140" s="390">
        <v>810102</v>
      </c>
      <c r="D140" s="366" t="s">
        <v>641</v>
      </c>
      <c r="E140" s="368">
        <v>19857337.545008998</v>
      </c>
      <c r="F140" s="368">
        <v>1654778.13</v>
      </c>
      <c r="G140" s="368">
        <v>1654778.13</v>
      </c>
      <c r="H140" s="368">
        <v>1654778.13</v>
      </c>
      <c r="I140" s="368">
        <v>1654778.13</v>
      </c>
      <c r="J140" s="368">
        <v>1654778.13</v>
      </c>
      <c r="K140" s="368">
        <v>1654778.13</v>
      </c>
      <c r="L140" s="368">
        <v>1654778.13</v>
      </c>
      <c r="M140" s="368">
        <v>1654778.13</v>
      </c>
      <c r="N140" s="368">
        <v>1654778.13</v>
      </c>
      <c r="O140" s="368">
        <v>1654778.13</v>
      </c>
      <c r="P140" s="368">
        <v>1654778.13</v>
      </c>
      <c r="Q140" s="369">
        <v>1654778.12</v>
      </c>
    </row>
    <row r="141" spans="2:17" x14ac:dyDescent="0.3">
      <c r="B141" s="384"/>
      <c r="C141" s="390">
        <v>810103</v>
      </c>
      <c r="D141" s="366" t="s">
        <v>642</v>
      </c>
      <c r="E141" s="368">
        <v>2948543.3038540003</v>
      </c>
      <c r="F141" s="368">
        <v>245711.94</v>
      </c>
      <c r="G141" s="368">
        <v>245711.94</v>
      </c>
      <c r="H141" s="368">
        <v>245711.94</v>
      </c>
      <c r="I141" s="368">
        <v>245711.94</v>
      </c>
      <c r="J141" s="368">
        <v>245711.94</v>
      </c>
      <c r="K141" s="368">
        <v>245711.94</v>
      </c>
      <c r="L141" s="368">
        <v>245711.94</v>
      </c>
      <c r="M141" s="368">
        <v>245711.94</v>
      </c>
      <c r="N141" s="368">
        <v>245711.94</v>
      </c>
      <c r="O141" s="368">
        <v>245711.94</v>
      </c>
      <c r="P141" s="368">
        <v>245711.94</v>
      </c>
      <c r="Q141" s="369">
        <v>245711.96</v>
      </c>
    </row>
    <row r="142" spans="2:17" x14ac:dyDescent="0.3">
      <c r="B142" s="384"/>
      <c r="C142" s="390">
        <v>810104</v>
      </c>
      <c r="D142" s="366" t="s">
        <v>643</v>
      </c>
      <c r="E142" s="368">
        <v>4266180.1180410003</v>
      </c>
      <c r="F142" s="368">
        <v>355515.01</v>
      </c>
      <c r="G142" s="368">
        <v>355515.01</v>
      </c>
      <c r="H142" s="368">
        <v>355515.01</v>
      </c>
      <c r="I142" s="368">
        <v>355515.01</v>
      </c>
      <c r="J142" s="368">
        <v>355515.01</v>
      </c>
      <c r="K142" s="368">
        <v>355515.01</v>
      </c>
      <c r="L142" s="368">
        <v>355515.01</v>
      </c>
      <c r="M142" s="368">
        <v>355515.01</v>
      </c>
      <c r="N142" s="368">
        <v>355515.01</v>
      </c>
      <c r="O142" s="368">
        <v>355515.01</v>
      </c>
      <c r="P142" s="368">
        <v>355515.01</v>
      </c>
      <c r="Q142" s="369">
        <v>355515.01</v>
      </c>
    </row>
    <row r="143" spans="2:17" x14ac:dyDescent="0.3">
      <c r="B143" s="384"/>
      <c r="C143" s="390">
        <v>810105</v>
      </c>
      <c r="D143" s="366" t="s">
        <v>644</v>
      </c>
      <c r="E143" s="368">
        <v>951671.33898900007</v>
      </c>
      <c r="F143" s="368">
        <v>79305.94</v>
      </c>
      <c r="G143" s="368">
        <v>79305.94</v>
      </c>
      <c r="H143" s="368">
        <v>79305.94</v>
      </c>
      <c r="I143" s="368">
        <v>79305.94</v>
      </c>
      <c r="J143" s="368">
        <v>79305.94</v>
      </c>
      <c r="K143" s="368">
        <v>79305.94</v>
      </c>
      <c r="L143" s="368">
        <v>79305.94</v>
      </c>
      <c r="M143" s="368">
        <v>79305.94</v>
      </c>
      <c r="N143" s="368">
        <v>79305.94</v>
      </c>
      <c r="O143" s="368">
        <v>79305.94</v>
      </c>
      <c r="P143" s="368">
        <v>79305.94</v>
      </c>
      <c r="Q143" s="369">
        <v>79306</v>
      </c>
    </row>
    <row r="144" spans="2:17" x14ac:dyDescent="0.3">
      <c r="B144" s="384"/>
      <c r="C144" s="390">
        <v>810106</v>
      </c>
      <c r="D144" s="366" t="s">
        <v>645</v>
      </c>
      <c r="E144" s="368">
        <v>11269.871896000001</v>
      </c>
      <c r="F144" s="368">
        <v>939.16</v>
      </c>
      <c r="G144" s="368">
        <v>939.16</v>
      </c>
      <c r="H144" s="368">
        <v>939.16</v>
      </c>
      <c r="I144" s="368">
        <v>939.16</v>
      </c>
      <c r="J144" s="368">
        <v>939.16</v>
      </c>
      <c r="K144" s="368">
        <v>939.16</v>
      </c>
      <c r="L144" s="368">
        <v>939.16</v>
      </c>
      <c r="M144" s="368">
        <v>939.16</v>
      </c>
      <c r="N144" s="368">
        <v>939.16</v>
      </c>
      <c r="O144" s="368">
        <v>939.16</v>
      </c>
      <c r="P144" s="368">
        <v>939.16</v>
      </c>
      <c r="Q144" s="369">
        <v>939.11</v>
      </c>
    </row>
    <row r="145" spans="2:17" x14ac:dyDescent="0.3">
      <c r="B145" s="384"/>
      <c r="C145" s="390">
        <v>810107</v>
      </c>
      <c r="D145" s="366" t="s">
        <v>646</v>
      </c>
      <c r="E145" s="368">
        <v>0</v>
      </c>
      <c r="F145" s="368">
        <v>0</v>
      </c>
      <c r="G145" s="368">
        <v>0</v>
      </c>
      <c r="H145" s="368">
        <v>0</v>
      </c>
      <c r="I145" s="368">
        <v>0</v>
      </c>
      <c r="J145" s="368">
        <v>0</v>
      </c>
      <c r="K145" s="368">
        <v>0</v>
      </c>
      <c r="L145" s="368">
        <v>0</v>
      </c>
      <c r="M145" s="368">
        <v>0</v>
      </c>
      <c r="N145" s="368">
        <v>0</v>
      </c>
      <c r="O145" s="368">
        <v>0</v>
      </c>
      <c r="P145" s="368">
        <v>0</v>
      </c>
      <c r="Q145" s="369">
        <v>0</v>
      </c>
    </row>
    <row r="146" spans="2:17" x14ac:dyDescent="0.3">
      <c r="B146" s="384"/>
      <c r="C146" s="390">
        <v>810109</v>
      </c>
      <c r="D146" s="366" t="s">
        <v>647</v>
      </c>
      <c r="E146" s="368">
        <v>840046.93959000008</v>
      </c>
      <c r="F146" s="368">
        <v>70003.91</v>
      </c>
      <c r="G146" s="368">
        <v>70003.91</v>
      </c>
      <c r="H146" s="368">
        <v>70003.91</v>
      </c>
      <c r="I146" s="368">
        <v>70003.91</v>
      </c>
      <c r="J146" s="368">
        <v>70003.91</v>
      </c>
      <c r="K146" s="368">
        <v>70003.91</v>
      </c>
      <c r="L146" s="368">
        <v>70003.91</v>
      </c>
      <c r="M146" s="368">
        <v>70003.91</v>
      </c>
      <c r="N146" s="368">
        <v>70003.91</v>
      </c>
      <c r="O146" s="368">
        <v>70003.91</v>
      </c>
      <c r="P146" s="368">
        <v>70003.91</v>
      </c>
      <c r="Q146" s="369">
        <v>70003.929999999993</v>
      </c>
    </row>
    <row r="147" spans="2:17" x14ac:dyDescent="0.3">
      <c r="B147" s="384"/>
      <c r="C147" s="390">
        <v>810110</v>
      </c>
      <c r="D147" s="366" t="s">
        <v>648</v>
      </c>
      <c r="E147" s="368">
        <v>0</v>
      </c>
      <c r="F147" s="368">
        <v>0</v>
      </c>
      <c r="G147" s="368">
        <v>0</v>
      </c>
      <c r="H147" s="368">
        <v>0</v>
      </c>
      <c r="I147" s="368">
        <v>0</v>
      </c>
      <c r="J147" s="368">
        <v>0</v>
      </c>
      <c r="K147" s="368">
        <v>0</v>
      </c>
      <c r="L147" s="368">
        <v>0</v>
      </c>
      <c r="M147" s="368">
        <v>0</v>
      </c>
      <c r="N147" s="368">
        <v>0</v>
      </c>
      <c r="O147" s="368">
        <v>0</v>
      </c>
      <c r="P147" s="368">
        <v>0</v>
      </c>
      <c r="Q147" s="369">
        <v>0</v>
      </c>
    </row>
    <row r="148" spans="2:17" x14ac:dyDescent="0.3">
      <c r="B148" s="384"/>
      <c r="C148" s="390">
        <v>810111</v>
      </c>
      <c r="D148" s="366" t="s">
        <v>649</v>
      </c>
      <c r="E148" s="368">
        <v>5603251.2940000007</v>
      </c>
      <c r="F148" s="368">
        <v>480590</v>
      </c>
      <c r="G148" s="368">
        <v>495630</v>
      </c>
      <c r="H148" s="368">
        <v>390461.29</v>
      </c>
      <c r="I148" s="368">
        <v>459660</v>
      </c>
      <c r="J148" s="368">
        <v>519660</v>
      </c>
      <c r="K148" s="368">
        <v>489660</v>
      </c>
      <c r="L148" s="368">
        <v>466560</v>
      </c>
      <c r="M148" s="368">
        <v>420690</v>
      </c>
      <c r="N148" s="368">
        <v>462330</v>
      </c>
      <c r="O148" s="368">
        <v>479660</v>
      </c>
      <c r="P148" s="368">
        <v>447850</v>
      </c>
      <c r="Q148" s="369">
        <v>490500</v>
      </c>
    </row>
    <row r="149" spans="2:17" x14ac:dyDescent="0.3">
      <c r="B149" s="377"/>
      <c r="C149" s="386"/>
      <c r="D149" s="379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364"/>
    </row>
    <row r="150" spans="2:17" x14ac:dyDescent="0.3">
      <c r="B150" s="384" t="s">
        <v>650</v>
      </c>
      <c r="C150" s="383" t="s">
        <v>651</v>
      </c>
      <c r="D150" s="383"/>
      <c r="E150" s="368">
        <v>83576972.159999996</v>
      </c>
      <c r="F150" s="368">
        <v>6964747.6799999997</v>
      </c>
      <c r="G150" s="368">
        <v>6964747.6799999997</v>
      </c>
      <c r="H150" s="368">
        <v>6964747.6799999997</v>
      </c>
      <c r="I150" s="368">
        <v>6964747.6799999997</v>
      </c>
      <c r="J150" s="368">
        <v>6964747.6799999997</v>
      </c>
      <c r="K150" s="368">
        <v>6964747.6799999997</v>
      </c>
      <c r="L150" s="368">
        <v>6964747.6799999997</v>
      </c>
      <c r="M150" s="368">
        <v>6964747.6799999997</v>
      </c>
      <c r="N150" s="368">
        <v>6964747.6799999997</v>
      </c>
      <c r="O150" s="368">
        <v>6964747.6799999997</v>
      </c>
      <c r="P150" s="368">
        <v>6964747.6799999997</v>
      </c>
      <c r="Q150" s="369">
        <v>6964747.6799999997</v>
      </c>
    </row>
    <row r="151" spans="2:17" x14ac:dyDescent="0.3">
      <c r="B151" s="384"/>
      <c r="C151" s="390">
        <v>820101</v>
      </c>
      <c r="D151" s="366" t="s">
        <v>652</v>
      </c>
      <c r="E151" s="368">
        <v>40784206.32</v>
      </c>
      <c r="F151" s="368">
        <v>3398683.86</v>
      </c>
      <c r="G151" s="368">
        <v>3398683.86</v>
      </c>
      <c r="H151" s="368">
        <v>3398683.86</v>
      </c>
      <c r="I151" s="368">
        <v>3398683.86</v>
      </c>
      <c r="J151" s="368">
        <v>3398683.86</v>
      </c>
      <c r="K151" s="368">
        <v>3398683.86</v>
      </c>
      <c r="L151" s="368">
        <v>3398683.86</v>
      </c>
      <c r="M151" s="368">
        <v>3398683.86</v>
      </c>
      <c r="N151" s="368">
        <v>3398683.86</v>
      </c>
      <c r="O151" s="368">
        <v>3398683.86</v>
      </c>
      <c r="P151" s="368">
        <v>3398683.86</v>
      </c>
      <c r="Q151" s="369">
        <v>3398683.86</v>
      </c>
    </row>
    <row r="152" spans="2:17" x14ac:dyDescent="0.3">
      <c r="B152" s="384"/>
      <c r="C152" s="390">
        <v>820201</v>
      </c>
      <c r="D152" s="366" t="s">
        <v>653</v>
      </c>
      <c r="E152" s="368">
        <v>42792765.840000004</v>
      </c>
      <c r="F152" s="368">
        <v>3566063.8200000003</v>
      </c>
      <c r="G152" s="368">
        <v>3566063.8200000003</v>
      </c>
      <c r="H152" s="368">
        <v>3566063.8200000003</v>
      </c>
      <c r="I152" s="368">
        <v>3566063.8200000003</v>
      </c>
      <c r="J152" s="368">
        <v>3566063.8200000003</v>
      </c>
      <c r="K152" s="368">
        <v>3566063.8200000003</v>
      </c>
      <c r="L152" s="368">
        <v>3566063.8200000003</v>
      </c>
      <c r="M152" s="368">
        <v>3566063.8200000003</v>
      </c>
      <c r="N152" s="368">
        <v>3566063.8200000003</v>
      </c>
      <c r="O152" s="368">
        <v>3566063.8200000003</v>
      </c>
      <c r="P152" s="368">
        <v>3566063.8200000003</v>
      </c>
      <c r="Q152" s="369">
        <v>3566063.8200000003</v>
      </c>
    </row>
    <row r="153" spans="2:17" x14ac:dyDescent="0.3">
      <c r="B153" s="377"/>
      <c r="C153" s="394"/>
      <c r="D153" s="379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364"/>
    </row>
    <row r="154" spans="2:17" x14ac:dyDescent="0.3">
      <c r="B154" s="384" t="s">
        <v>654</v>
      </c>
      <c r="C154" s="383" t="s">
        <v>655</v>
      </c>
      <c r="D154" s="383"/>
      <c r="E154" s="368">
        <v>17759294.759999998</v>
      </c>
      <c r="F154" s="368">
        <v>1479941.19</v>
      </c>
      <c r="G154" s="368">
        <v>1479941.27</v>
      </c>
      <c r="H154" s="368">
        <v>1479941.23</v>
      </c>
      <c r="I154" s="368">
        <v>1479941.23</v>
      </c>
      <c r="J154" s="368">
        <v>1479941.23</v>
      </c>
      <c r="K154" s="368">
        <v>1479941.23</v>
      </c>
      <c r="L154" s="368">
        <v>1479941.23</v>
      </c>
      <c r="M154" s="368">
        <v>1479941.23</v>
      </c>
      <c r="N154" s="368">
        <v>1479941.23</v>
      </c>
      <c r="O154" s="368">
        <v>1479941.23</v>
      </c>
      <c r="P154" s="368">
        <v>1479941.23</v>
      </c>
      <c r="Q154" s="369">
        <v>1479941.23</v>
      </c>
    </row>
    <row r="155" spans="2:17" x14ac:dyDescent="0.3">
      <c r="B155" s="395"/>
      <c r="C155" s="385">
        <v>830068</v>
      </c>
      <c r="D155" s="383" t="s">
        <v>656</v>
      </c>
      <c r="E155" s="368">
        <v>11000000</v>
      </c>
      <c r="F155" s="368">
        <v>916666.63</v>
      </c>
      <c r="G155" s="368">
        <v>916666.67</v>
      </c>
      <c r="H155" s="368">
        <v>916666.67</v>
      </c>
      <c r="I155" s="368">
        <v>916666.67</v>
      </c>
      <c r="J155" s="368">
        <v>916666.67</v>
      </c>
      <c r="K155" s="368">
        <v>916666.67</v>
      </c>
      <c r="L155" s="368">
        <v>916666.67</v>
      </c>
      <c r="M155" s="368">
        <v>916666.67</v>
      </c>
      <c r="N155" s="368">
        <v>916666.67</v>
      </c>
      <c r="O155" s="368">
        <v>916666.67</v>
      </c>
      <c r="P155" s="368">
        <v>916666.67</v>
      </c>
      <c r="Q155" s="369">
        <v>916666.67</v>
      </c>
    </row>
    <row r="156" spans="2:17" x14ac:dyDescent="0.3">
      <c r="B156" s="395"/>
      <c r="C156" s="385">
        <v>830069</v>
      </c>
      <c r="D156" s="383" t="s">
        <v>657</v>
      </c>
      <c r="E156" s="368">
        <v>6759294.7599999998</v>
      </c>
      <c r="F156" s="368">
        <v>563274.56000000006</v>
      </c>
      <c r="G156" s="368">
        <v>563274.6</v>
      </c>
      <c r="H156" s="368">
        <v>563274.56000000006</v>
      </c>
      <c r="I156" s="368">
        <v>563274.56000000006</v>
      </c>
      <c r="J156" s="368">
        <v>563274.56000000006</v>
      </c>
      <c r="K156" s="368">
        <v>563274.56000000006</v>
      </c>
      <c r="L156" s="368">
        <v>563274.56000000006</v>
      </c>
      <c r="M156" s="368">
        <v>563274.56000000006</v>
      </c>
      <c r="N156" s="368">
        <v>563274.56000000006</v>
      </c>
      <c r="O156" s="368">
        <v>563274.56000000006</v>
      </c>
      <c r="P156" s="368">
        <v>563274.56000000006</v>
      </c>
      <c r="Q156" s="369">
        <v>563274.56000000006</v>
      </c>
    </row>
    <row r="157" spans="2:17" x14ac:dyDescent="0.3">
      <c r="B157" s="395"/>
      <c r="C157" s="385">
        <v>830070</v>
      </c>
      <c r="D157" s="383" t="s">
        <v>658</v>
      </c>
      <c r="E157" s="368">
        <v>0</v>
      </c>
      <c r="F157" s="368"/>
      <c r="G157" s="368"/>
      <c r="H157" s="368"/>
      <c r="I157" s="368"/>
      <c r="J157" s="368"/>
      <c r="K157" s="368"/>
      <c r="L157" s="368"/>
      <c r="M157" s="368"/>
      <c r="N157" s="368"/>
      <c r="O157" s="368"/>
      <c r="P157" s="368"/>
      <c r="Q157" s="369"/>
    </row>
    <row r="158" spans="2:17" x14ac:dyDescent="0.3">
      <c r="B158" s="360"/>
      <c r="C158" s="386"/>
      <c r="D158" s="409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364"/>
    </row>
    <row r="159" spans="2:17" x14ac:dyDescent="0.3">
      <c r="B159" s="354" t="s">
        <v>659</v>
      </c>
      <c r="C159" s="407"/>
      <c r="D159" s="410"/>
      <c r="E159" s="358">
        <v>99062581.816272557</v>
      </c>
      <c r="F159" s="358">
        <v>7988673.6900000004</v>
      </c>
      <c r="G159" s="358">
        <v>7988673.6900000004</v>
      </c>
      <c r="H159" s="358">
        <v>7988673.6900000004</v>
      </c>
      <c r="I159" s="358">
        <v>7988673.7199999997</v>
      </c>
      <c r="J159" s="358">
        <v>7988673.6900000004</v>
      </c>
      <c r="K159" s="358">
        <v>7988673.6900000004</v>
      </c>
      <c r="L159" s="358">
        <v>7988673.6900000004</v>
      </c>
      <c r="M159" s="358">
        <v>7988673.6900000004</v>
      </c>
      <c r="N159" s="358">
        <v>7988673.6900000004</v>
      </c>
      <c r="O159" s="358">
        <v>7988673.6900000004</v>
      </c>
      <c r="P159" s="358">
        <v>7988673.6900000004</v>
      </c>
      <c r="Q159" s="359">
        <v>11187171.199999999</v>
      </c>
    </row>
    <row r="160" spans="2:17" x14ac:dyDescent="0.3">
      <c r="B160" s="411"/>
      <c r="C160" s="408"/>
      <c r="D160" s="379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364"/>
    </row>
    <row r="161" spans="2:17" x14ac:dyDescent="0.3">
      <c r="B161" s="384" t="s">
        <v>660</v>
      </c>
      <c r="C161" s="383" t="s">
        <v>661</v>
      </c>
      <c r="D161" s="366"/>
      <c r="E161" s="368">
        <v>3500000</v>
      </c>
      <c r="F161" s="368">
        <v>0</v>
      </c>
      <c r="G161" s="368">
        <v>0</v>
      </c>
      <c r="H161" s="368">
        <v>0</v>
      </c>
      <c r="I161" s="368">
        <v>0</v>
      </c>
      <c r="J161" s="368">
        <v>0</v>
      </c>
      <c r="K161" s="368">
        <v>0</v>
      </c>
      <c r="L161" s="368">
        <v>0</v>
      </c>
      <c r="M161" s="368">
        <v>0</v>
      </c>
      <c r="N161" s="368">
        <v>0</v>
      </c>
      <c r="O161" s="368">
        <v>0</v>
      </c>
      <c r="P161" s="368">
        <v>0</v>
      </c>
      <c r="Q161" s="369">
        <v>3500000</v>
      </c>
    </row>
    <row r="162" spans="2:17" x14ac:dyDescent="0.3">
      <c r="B162" s="395"/>
      <c r="C162" s="385" t="s">
        <v>662</v>
      </c>
      <c r="D162" s="366" t="s">
        <v>663</v>
      </c>
      <c r="E162" s="368">
        <v>3500000</v>
      </c>
      <c r="F162" s="368"/>
      <c r="G162" s="368"/>
      <c r="H162" s="368"/>
      <c r="I162" s="368"/>
      <c r="J162" s="368"/>
      <c r="K162" s="368"/>
      <c r="L162" s="368"/>
      <c r="M162" s="368"/>
      <c r="N162" s="368"/>
      <c r="O162" s="368"/>
      <c r="P162" s="368"/>
      <c r="Q162" s="369">
        <v>3500000</v>
      </c>
    </row>
    <row r="163" spans="2:17" x14ac:dyDescent="0.3">
      <c r="B163" s="377"/>
      <c r="C163" s="386"/>
      <c r="D163" s="379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364"/>
    </row>
    <row r="164" spans="2:17" x14ac:dyDescent="0.3">
      <c r="B164" s="384" t="s">
        <v>664</v>
      </c>
      <c r="C164" s="383" t="s">
        <v>665</v>
      </c>
      <c r="D164" s="366"/>
      <c r="E164" s="368">
        <v>95562581.816272557</v>
      </c>
      <c r="F164" s="368">
        <v>7988673.6900000004</v>
      </c>
      <c r="G164" s="368">
        <v>7988673.6900000004</v>
      </c>
      <c r="H164" s="368">
        <v>7988673.6900000004</v>
      </c>
      <c r="I164" s="368">
        <v>7988673.7199999997</v>
      </c>
      <c r="J164" s="368">
        <v>7988673.6900000004</v>
      </c>
      <c r="K164" s="368">
        <v>7988673.6900000004</v>
      </c>
      <c r="L164" s="368">
        <v>7988673.6900000004</v>
      </c>
      <c r="M164" s="368">
        <v>7988673.6900000004</v>
      </c>
      <c r="N164" s="368">
        <v>7988673.6900000004</v>
      </c>
      <c r="O164" s="368">
        <v>7988673.6900000004</v>
      </c>
      <c r="P164" s="368">
        <v>7988673.6900000004</v>
      </c>
      <c r="Q164" s="369">
        <v>7687171.2000000002</v>
      </c>
    </row>
    <row r="165" spans="2:17" ht="17.25" thickBot="1" x14ac:dyDescent="0.35">
      <c r="B165" s="412"/>
      <c r="C165" s="413" t="s">
        <v>666</v>
      </c>
      <c r="D165" s="414" t="s">
        <v>667</v>
      </c>
      <c r="E165" s="415">
        <v>95562581.816272557</v>
      </c>
      <c r="F165" s="415">
        <v>7988673.6900000004</v>
      </c>
      <c r="G165" s="415">
        <v>7988673.6900000004</v>
      </c>
      <c r="H165" s="415">
        <v>7988673.6900000004</v>
      </c>
      <c r="I165" s="415">
        <v>7988673.7199999997</v>
      </c>
      <c r="J165" s="415">
        <v>7988673.6900000004</v>
      </c>
      <c r="K165" s="415">
        <v>7988673.6900000004</v>
      </c>
      <c r="L165" s="415">
        <v>7988673.6900000004</v>
      </c>
      <c r="M165" s="415">
        <v>7988673.6900000004</v>
      </c>
      <c r="N165" s="415">
        <v>7988673.6900000004</v>
      </c>
      <c r="O165" s="415">
        <v>7988673.6900000004</v>
      </c>
      <c r="P165" s="415">
        <v>7988673.6900000004</v>
      </c>
      <c r="Q165" s="416">
        <v>7687171.2000000002</v>
      </c>
    </row>
    <row r="166" spans="2:17" ht="17.25" thickTop="1" x14ac:dyDescent="0.3"/>
  </sheetData>
  <mergeCells count="3">
    <mergeCell ref="C40:D40"/>
    <mergeCell ref="B2:Q2"/>
    <mergeCell ref="B3:Q3"/>
  </mergeCells>
  <pageMargins left="0.70866141732283472" right="0.70866141732283472" top="0.74803149606299213" bottom="0.74803149606299213" header="0.31496062992125984" footer="0.31496062992125984"/>
  <pageSetup scale="48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392"/>
  <sheetViews>
    <sheetView zoomScale="91" zoomScaleNormal="91" workbookViewId="0">
      <selection activeCell="E10" sqref="E10"/>
    </sheetView>
  </sheetViews>
  <sheetFormatPr baseColWidth="10" defaultRowHeight="12" x14ac:dyDescent="0.2"/>
  <cols>
    <col min="1" max="1" width="1.5703125" style="161" customWidth="1"/>
    <col min="2" max="2" width="6.42578125" style="173" customWidth="1"/>
    <col min="3" max="3" width="3.140625" style="161" customWidth="1"/>
    <col min="4" max="4" width="43.85546875" style="161" customWidth="1"/>
    <col min="5" max="5" width="17.140625" style="161" bestFit="1" customWidth="1"/>
    <col min="6" max="15" width="12.7109375" style="170" bestFit="1" customWidth="1"/>
    <col min="16" max="16" width="13.7109375" style="161" bestFit="1" customWidth="1"/>
    <col min="17" max="17" width="11.85546875" style="161" bestFit="1" customWidth="1"/>
    <col min="18" max="256" width="11.42578125" style="161"/>
    <col min="257" max="257" width="1.5703125" style="161" customWidth="1"/>
    <col min="258" max="258" width="43.85546875" style="161" customWidth="1"/>
    <col min="259" max="259" width="17.140625" style="161" bestFit="1" customWidth="1"/>
    <col min="260" max="271" width="12.7109375" style="161" bestFit="1" customWidth="1"/>
    <col min="272" max="272" width="13.7109375" style="161" bestFit="1" customWidth="1"/>
    <col min="273" max="512" width="11.42578125" style="161"/>
    <col min="513" max="513" width="1.5703125" style="161" customWidth="1"/>
    <col min="514" max="514" width="43.85546875" style="161" customWidth="1"/>
    <col min="515" max="515" width="17.140625" style="161" bestFit="1" customWidth="1"/>
    <col min="516" max="527" width="12.7109375" style="161" bestFit="1" customWidth="1"/>
    <col min="528" max="528" width="13.7109375" style="161" bestFit="1" customWidth="1"/>
    <col min="529" max="768" width="11.42578125" style="161"/>
    <col min="769" max="769" width="1.5703125" style="161" customWidth="1"/>
    <col min="770" max="770" width="43.85546875" style="161" customWidth="1"/>
    <col min="771" max="771" width="17.140625" style="161" bestFit="1" customWidth="1"/>
    <col min="772" max="783" width="12.7109375" style="161" bestFit="1" customWidth="1"/>
    <col min="784" max="784" width="13.7109375" style="161" bestFit="1" customWidth="1"/>
    <col min="785" max="1024" width="11.42578125" style="161"/>
    <col min="1025" max="1025" width="1.5703125" style="161" customWidth="1"/>
    <col min="1026" max="1026" width="43.85546875" style="161" customWidth="1"/>
    <col min="1027" max="1027" width="17.140625" style="161" bestFit="1" customWidth="1"/>
    <col min="1028" max="1039" width="12.7109375" style="161" bestFit="1" customWidth="1"/>
    <col min="1040" max="1040" width="13.7109375" style="161" bestFit="1" customWidth="1"/>
    <col min="1041" max="1280" width="11.42578125" style="161"/>
    <col min="1281" max="1281" width="1.5703125" style="161" customWidth="1"/>
    <col min="1282" max="1282" width="43.85546875" style="161" customWidth="1"/>
    <col min="1283" max="1283" width="17.140625" style="161" bestFit="1" customWidth="1"/>
    <col min="1284" max="1295" width="12.7109375" style="161" bestFit="1" customWidth="1"/>
    <col min="1296" max="1296" width="13.7109375" style="161" bestFit="1" customWidth="1"/>
    <col min="1297" max="1536" width="11.42578125" style="161"/>
    <col min="1537" max="1537" width="1.5703125" style="161" customWidth="1"/>
    <col min="1538" max="1538" width="43.85546875" style="161" customWidth="1"/>
    <col min="1539" max="1539" width="17.140625" style="161" bestFit="1" customWidth="1"/>
    <col min="1540" max="1551" width="12.7109375" style="161" bestFit="1" customWidth="1"/>
    <col min="1552" max="1552" width="13.7109375" style="161" bestFit="1" customWidth="1"/>
    <col min="1553" max="1792" width="11.42578125" style="161"/>
    <col min="1793" max="1793" width="1.5703125" style="161" customWidth="1"/>
    <col min="1794" max="1794" width="43.85546875" style="161" customWidth="1"/>
    <col min="1795" max="1795" width="17.140625" style="161" bestFit="1" customWidth="1"/>
    <col min="1796" max="1807" width="12.7109375" style="161" bestFit="1" customWidth="1"/>
    <col min="1808" max="1808" width="13.7109375" style="161" bestFit="1" customWidth="1"/>
    <col min="1809" max="2048" width="11.42578125" style="161"/>
    <col min="2049" max="2049" width="1.5703125" style="161" customWidth="1"/>
    <col min="2050" max="2050" width="43.85546875" style="161" customWidth="1"/>
    <col min="2051" max="2051" width="17.140625" style="161" bestFit="1" customWidth="1"/>
    <col min="2052" max="2063" width="12.7109375" style="161" bestFit="1" customWidth="1"/>
    <col min="2064" max="2064" width="13.7109375" style="161" bestFit="1" customWidth="1"/>
    <col min="2065" max="2304" width="11.42578125" style="161"/>
    <col min="2305" max="2305" width="1.5703125" style="161" customWidth="1"/>
    <col min="2306" max="2306" width="43.85546875" style="161" customWidth="1"/>
    <col min="2307" max="2307" width="17.140625" style="161" bestFit="1" customWidth="1"/>
    <col min="2308" max="2319" width="12.7109375" style="161" bestFit="1" customWidth="1"/>
    <col min="2320" max="2320" width="13.7109375" style="161" bestFit="1" customWidth="1"/>
    <col min="2321" max="2560" width="11.42578125" style="161"/>
    <col min="2561" max="2561" width="1.5703125" style="161" customWidth="1"/>
    <col min="2562" max="2562" width="43.85546875" style="161" customWidth="1"/>
    <col min="2563" max="2563" width="17.140625" style="161" bestFit="1" customWidth="1"/>
    <col min="2564" max="2575" width="12.7109375" style="161" bestFit="1" customWidth="1"/>
    <col min="2576" max="2576" width="13.7109375" style="161" bestFit="1" customWidth="1"/>
    <col min="2577" max="2816" width="11.42578125" style="161"/>
    <col min="2817" max="2817" width="1.5703125" style="161" customWidth="1"/>
    <col min="2818" max="2818" width="43.85546875" style="161" customWidth="1"/>
    <col min="2819" max="2819" width="17.140625" style="161" bestFit="1" customWidth="1"/>
    <col min="2820" max="2831" width="12.7109375" style="161" bestFit="1" customWidth="1"/>
    <col min="2832" max="2832" width="13.7109375" style="161" bestFit="1" customWidth="1"/>
    <col min="2833" max="3072" width="11.42578125" style="161"/>
    <col min="3073" max="3073" width="1.5703125" style="161" customWidth="1"/>
    <col min="3074" max="3074" width="43.85546875" style="161" customWidth="1"/>
    <col min="3075" max="3075" width="17.140625" style="161" bestFit="1" customWidth="1"/>
    <col min="3076" max="3087" width="12.7109375" style="161" bestFit="1" customWidth="1"/>
    <col min="3088" max="3088" width="13.7109375" style="161" bestFit="1" customWidth="1"/>
    <col min="3089" max="3328" width="11.42578125" style="161"/>
    <col min="3329" max="3329" width="1.5703125" style="161" customWidth="1"/>
    <col min="3330" max="3330" width="43.85546875" style="161" customWidth="1"/>
    <col min="3331" max="3331" width="17.140625" style="161" bestFit="1" customWidth="1"/>
    <col min="3332" max="3343" width="12.7109375" style="161" bestFit="1" customWidth="1"/>
    <col min="3344" max="3344" width="13.7109375" style="161" bestFit="1" customWidth="1"/>
    <col min="3345" max="3584" width="11.42578125" style="161"/>
    <col min="3585" max="3585" width="1.5703125" style="161" customWidth="1"/>
    <col min="3586" max="3586" width="43.85546875" style="161" customWidth="1"/>
    <col min="3587" max="3587" width="17.140625" style="161" bestFit="1" customWidth="1"/>
    <col min="3588" max="3599" width="12.7109375" style="161" bestFit="1" customWidth="1"/>
    <col min="3600" max="3600" width="13.7109375" style="161" bestFit="1" customWidth="1"/>
    <col min="3601" max="3840" width="11.42578125" style="161"/>
    <col min="3841" max="3841" width="1.5703125" style="161" customWidth="1"/>
    <col min="3842" max="3842" width="43.85546875" style="161" customWidth="1"/>
    <col min="3843" max="3843" width="17.140625" style="161" bestFit="1" customWidth="1"/>
    <col min="3844" max="3855" width="12.7109375" style="161" bestFit="1" customWidth="1"/>
    <col min="3856" max="3856" width="13.7109375" style="161" bestFit="1" customWidth="1"/>
    <col min="3857" max="4096" width="11.42578125" style="161"/>
    <col min="4097" max="4097" width="1.5703125" style="161" customWidth="1"/>
    <col min="4098" max="4098" width="43.85546875" style="161" customWidth="1"/>
    <col min="4099" max="4099" width="17.140625" style="161" bestFit="1" customWidth="1"/>
    <col min="4100" max="4111" width="12.7109375" style="161" bestFit="1" customWidth="1"/>
    <col min="4112" max="4112" width="13.7109375" style="161" bestFit="1" customWidth="1"/>
    <col min="4113" max="4352" width="11.42578125" style="161"/>
    <col min="4353" max="4353" width="1.5703125" style="161" customWidth="1"/>
    <col min="4354" max="4354" width="43.85546875" style="161" customWidth="1"/>
    <col min="4355" max="4355" width="17.140625" style="161" bestFit="1" customWidth="1"/>
    <col min="4356" max="4367" width="12.7109375" style="161" bestFit="1" customWidth="1"/>
    <col min="4368" max="4368" width="13.7109375" style="161" bestFit="1" customWidth="1"/>
    <col min="4369" max="4608" width="11.42578125" style="161"/>
    <col min="4609" max="4609" width="1.5703125" style="161" customWidth="1"/>
    <col min="4610" max="4610" width="43.85546875" style="161" customWidth="1"/>
    <col min="4611" max="4611" width="17.140625" style="161" bestFit="1" customWidth="1"/>
    <col min="4612" max="4623" width="12.7109375" style="161" bestFit="1" customWidth="1"/>
    <col min="4624" max="4624" width="13.7109375" style="161" bestFit="1" customWidth="1"/>
    <col min="4625" max="4864" width="11.42578125" style="161"/>
    <col min="4865" max="4865" width="1.5703125" style="161" customWidth="1"/>
    <col min="4866" max="4866" width="43.85546875" style="161" customWidth="1"/>
    <col min="4867" max="4867" width="17.140625" style="161" bestFit="1" customWidth="1"/>
    <col min="4868" max="4879" width="12.7109375" style="161" bestFit="1" customWidth="1"/>
    <col min="4880" max="4880" width="13.7109375" style="161" bestFit="1" customWidth="1"/>
    <col min="4881" max="5120" width="11.42578125" style="161"/>
    <col min="5121" max="5121" width="1.5703125" style="161" customWidth="1"/>
    <col min="5122" max="5122" width="43.85546875" style="161" customWidth="1"/>
    <col min="5123" max="5123" width="17.140625" style="161" bestFit="1" customWidth="1"/>
    <col min="5124" max="5135" width="12.7109375" style="161" bestFit="1" customWidth="1"/>
    <col min="5136" max="5136" width="13.7109375" style="161" bestFit="1" customWidth="1"/>
    <col min="5137" max="5376" width="11.42578125" style="161"/>
    <col min="5377" max="5377" width="1.5703125" style="161" customWidth="1"/>
    <col min="5378" max="5378" width="43.85546875" style="161" customWidth="1"/>
    <col min="5379" max="5379" width="17.140625" style="161" bestFit="1" customWidth="1"/>
    <col min="5380" max="5391" width="12.7109375" style="161" bestFit="1" customWidth="1"/>
    <col min="5392" max="5392" width="13.7109375" style="161" bestFit="1" customWidth="1"/>
    <col min="5393" max="5632" width="11.42578125" style="161"/>
    <col min="5633" max="5633" width="1.5703125" style="161" customWidth="1"/>
    <col min="5634" max="5634" width="43.85546875" style="161" customWidth="1"/>
    <col min="5635" max="5635" width="17.140625" style="161" bestFit="1" customWidth="1"/>
    <col min="5636" max="5647" width="12.7109375" style="161" bestFit="1" customWidth="1"/>
    <col min="5648" max="5648" width="13.7109375" style="161" bestFit="1" customWidth="1"/>
    <col min="5649" max="5888" width="11.42578125" style="161"/>
    <col min="5889" max="5889" width="1.5703125" style="161" customWidth="1"/>
    <col min="5890" max="5890" width="43.85546875" style="161" customWidth="1"/>
    <col min="5891" max="5891" width="17.140625" style="161" bestFit="1" customWidth="1"/>
    <col min="5892" max="5903" width="12.7109375" style="161" bestFit="1" customWidth="1"/>
    <col min="5904" max="5904" width="13.7109375" style="161" bestFit="1" customWidth="1"/>
    <col min="5905" max="6144" width="11.42578125" style="161"/>
    <col min="6145" max="6145" width="1.5703125" style="161" customWidth="1"/>
    <col min="6146" max="6146" width="43.85546875" style="161" customWidth="1"/>
    <col min="6147" max="6147" width="17.140625" style="161" bestFit="1" customWidth="1"/>
    <col min="6148" max="6159" width="12.7109375" style="161" bestFit="1" customWidth="1"/>
    <col min="6160" max="6160" width="13.7109375" style="161" bestFit="1" customWidth="1"/>
    <col min="6161" max="6400" width="11.42578125" style="161"/>
    <col min="6401" max="6401" width="1.5703125" style="161" customWidth="1"/>
    <col min="6402" max="6402" width="43.85546875" style="161" customWidth="1"/>
    <col min="6403" max="6403" width="17.140625" style="161" bestFit="1" customWidth="1"/>
    <col min="6404" max="6415" width="12.7109375" style="161" bestFit="1" customWidth="1"/>
    <col min="6416" max="6416" width="13.7109375" style="161" bestFit="1" customWidth="1"/>
    <col min="6417" max="6656" width="11.42578125" style="161"/>
    <col min="6657" max="6657" width="1.5703125" style="161" customWidth="1"/>
    <col min="6658" max="6658" width="43.85546875" style="161" customWidth="1"/>
    <col min="6659" max="6659" width="17.140625" style="161" bestFit="1" customWidth="1"/>
    <col min="6660" max="6671" width="12.7109375" style="161" bestFit="1" customWidth="1"/>
    <col min="6672" max="6672" width="13.7109375" style="161" bestFit="1" customWidth="1"/>
    <col min="6673" max="6912" width="11.42578125" style="161"/>
    <col min="6913" max="6913" width="1.5703125" style="161" customWidth="1"/>
    <col min="6914" max="6914" width="43.85546875" style="161" customWidth="1"/>
    <col min="6915" max="6915" width="17.140625" style="161" bestFit="1" customWidth="1"/>
    <col min="6916" max="6927" width="12.7109375" style="161" bestFit="1" customWidth="1"/>
    <col min="6928" max="6928" width="13.7109375" style="161" bestFit="1" customWidth="1"/>
    <col min="6929" max="7168" width="11.42578125" style="161"/>
    <col min="7169" max="7169" width="1.5703125" style="161" customWidth="1"/>
    <col min="7170" max="7170" width="43.85546875" style="161" customWidth="1"/>
    <col min="7171" max="7171" width="17.140625" style="161" bestFit="1" customWidth="1"/>
    <col min="7172" max="7183" width="12.7109375" style="161" bestFit="1" customWidth="1"/>
    <col min="7184" max="7184" width="13.7109375" style="161" bestFit="1" customWidth="1"/>
    <col min="7185" max="7424" width="11.42578125" style="161"/>
    <col min="7425" max="7425" width="1.5703125" style="161" customWidth="1"/>
    <col min="7426" max="7426" width="43.85546875" style="161" customWidth="1"/>
    <col min="7427" max="7427" width="17.140625" style="161" bestFit="1" customWidth="1"/>
    <col min="7428" max="7439" width="12.7109375" style="161" bestFit="1" customWidth="1"/>
    <col min="7440" max="7440" width="13.7109375" style="161" bestFit="1" customWidth="1"/>
    <col min="7441" max="7680" width="11.42578125" style="161"/>
    <col min="7681" max="7681" width="1.5703125" style="161" customWidth="1"/>
    <col min="7682" max="7682" width="43.85546875" style="161" customWidth="1"/>
    <col min="7683" max="7683" width="17.140625" style="161" bestFit="1" customWidth="1"/>
    <col min="7684" max="7695" width="12.7109375" style="161" bestFit="1" customWidth="1"/>
    <col min="7696" max="7696" width="13.7109375" style="161" bestFit="1" customWidth="1"/>
    <col min="7697" max="7936" width="11.42578125" style="161"/>
    <col min="7937" max="7937" width="1.5703125" style="161" customWidth="1"/>
    <col min="7938" max="7938" width="43.85546875" style="161" customWidth="1"/>
    <col min="7939" max="7939" width="17.140625" style="161" bestFit="1" customWidth="1"/>
    <col min="7940" max="7951" width="12.7109375" style="161" bestFit="1" customWidth="1"/>
    <col min="7952" max="7952" width="13.7109375" style="161" bestFit="1" customWidth="1"/>
    <col min="7953" max="8192" width="11.42578125" style="161"/>
    <col min="8193" max="8193" width="1.5703125" style="161" customWidth="1"/>
    <col min="8194" max="8194" width="43.85546875" style="161" customWidth="1"/>
    <col min="8195" max="8195" width="17.140625" style="161" bestFit="1" customWidth="1"/>
    <col min="8196" max="8207" width="12.7109375" style="161" bestFit="1" customWidth="1"/>
    <col min="8208" max="8208" width="13.7109375" style="161" bestFit="1" customWidth="1"/>
    <col min="8209" max="8448" width="11.42578125" style="161"/>
    <col min="8449" max="8449" width="1.5703125" style="161" customWidth="1"/>
    <col min="8450" max="8450" width="43.85546875" style="161" customWidth="1"/>
    <col min="8451" max="8451" width="17.140625" style="161" bestFit="1" customWidth="1"/>
    <col min="8452" max="8463" width="12.7109375" style="161" bestFit="1" customWidth="1"/>
    <col min="8464" max="8464" width="13.7109375" style="161" bestFit="1" customWidth="1"/>
    <col min="8465" max="8704" width="11.42578125" style="161"/>
    <col min="8705" max="8705" width="1.5703125" style="161" customWidth="1"/>
    <col min="8706" max="8706" width="43.85546875" style="161" customWidth="1"/>
    <col min="8707" max="8707" width="17.140625" style="161" bestFit="1" customWidth="1"/>
    <col min="8708" max="8719" width="12.7109375" style="161" bestFit="1" customWidth="1"/>
    <col min="8720" max="8720" width="13.7109375" style="161" bestFit="1" customWidth="1"/>
    <col min="8721" max="8960" width="11.42578125" style="161"/>
    <col min="8961" max="8961" width="1.5703125" style="161" customWidth="1"/>
    <col min="8962" max="8962" width="43.85546875" style="161" customWidth="1"/>
    <col min="8963" max="8963" width="17.140625" style="161" bestFit="1" customWidth="1"/>
    <col min="8964" max="8975" width="12.7109375" style="161" bestFit="1" customWidth="1"/>
    <col min="8976" max="8976" width="13.7109375" style="161" bestFit="1" customWidth="1"/>
    <col min="8977" max="9216" width="11.42578125" style="161"/>
    <col min="9217" max="9217" width="1.5703125" style="161" customWidth="1"/>
    <col min="9218" max="9218" width="43.85546875" style="161" customWidth="1"/>
    <col min="9219" max="9219" width="17.140625" style="161" bestFit="1" customWidth="1"/>
    <col min="9220" max="9231" width="12.7109375" style="161" bestFit="1" customWidth="1"/>
    <col min="9232" max="9232" width="13.7109375" style="161" bestFit="1" customWidth="1"/>
    <col min="9233" max="9472" width="11.42578125" style="161"/>
    <col min="9473" max="9473" width="1.5703125" style="161" customWidth="1"/>
    <col min="9474" max="9474" width="43.85546875" style="161" customWidth="1"/>
    <col min="9475" max="9475" width="17.140625" style="161" bestFit="1" customWidth="1"/>
    <col min="9476" max="9487" width="12.7109375" style="161" bestFit="1" customWidth="1"/>
    <col min="9488" max="9488" width="13.7109375" style="161" bestFit="1" customWidth="1"/>
    <col min="9489" max="9728" width="11.42578125" style="161"/>
    <col min="9729" max="9729" width="1.5703125" style="161" customWidth="1"/>
    <col min="9730" max="9730" width="43.85546875" style="161" customWidth="1"/>
    <col min="9731" max="9731" width="17.140625" style="161" bestFit="1" customWidth="1"/>
    <col min="9732" max="9743" width="12.7109375" style="161" bestFit="1" customWidth="1"/>
    <col min="9744" max="9744" width="13.7109375" style="161" bestFit="1" customWidth="1"/>
    <col min="9745" max="9984" width="11.42578125" style="161"/>
    <col min="9985" max="9985" width="1.5703125" style="161" customWidth="1"/>
    <col min="9986" max="9986" width="43.85546875" style="161" customWidth="1"/>
    <col min="9987" max="9987" width="17.140625" style="161" bestFit="1" customWidth="1"/>
    <col min="9988" max="9999" width="12.7109375" style="161" bestFit="1" customWidth="1"/>
    <col min="10000" max="10000" width="13.7109375" style="161" bestFit="1" customWidth="1"/>
    <col min="10001" max="10240" width="11.42578125" style="161"/>
    <col min="10241" max="10241" width="1.5703125" style="161" customWidth="1"/>
    <col min="10242" max="10242" width="43.85546875" style="161" customWidth="1"/>
    <col min="10243" max="10243" width="17.140625" style="161" bestFit="1" customWidth="1"/>
    <col min="10244" max="10255" width="12.7109375" style="161" bestFit="1" customWidth="1"/>
    <col min="10256" max="10256" width="13.7109375" style="161" bestFit="1" customWidth="1"/>
    <col min="10257" max="10496" width="11.42578125" style="161"/>
    <col min="10497" max="10497" width="1.5703125" style="161" customWidth="1"/>
    <col min="10498" max="10498" width="43.85546875" style="161" customWidth="1"/>
    <col min="10499" max="10499" width="17.140625" style="161" bestFit="1" customWidth="1"/>
    <col min="10500" max="10511" width="12.7109375" style="161" bestFit="1" customWidth="1"/>
    <col min="10512" max="10512" width="13.7109375" style="161" bestFit="1" customWidth="1"/>
    <col min="10513" max="10752" width="11.42578125" style="161"/>
    <col min="10753" max="10753" width="1.5703125" style="161" customWidth="1"/>
    <col min="10754" max="10754" width="43.85546875" style="161" customWidth="1"/>
    <col min="10755" max="10755" width="17.140625" style="161" bestFit="1" customWidth="1"/>
    <col min="10756" max="10767" width="12.7109375" style="161" bestFit="1" customWidth="1"/>
    <col min="10768" max="10768" width="13.7109375" style="161" bestFit="1" customWidth="1"/>
    <col min="10769" max="11008" width="11.42578125" style="161"/>
    <col min="11009" max="11009" width="1.5703125" style="161" customWidth="1"/>
    <col min="11010" max="11010" width="43.85546875" style="161" customWidth="1"/>
    <col min="11011" max="11011" width="17.140625" style="161" bestFit="1" customWidth="1"/>
    <col min="11012" max="11023" width="12.7109375" style="161" bestFit="1" customWidth="1"/>
    <col min="11024" max="11024" width="13.7109375" style="161" bestFit="1" customWidth="1"/>
    <col min="11025" max="11264" width="11.42578125" style="161"/>
    <col min="11265" max="11265" width="1.5703125" style="161" customWidth="1"/>
    <col min="11266" max="11266" width="43.85546875" style="161" customWidth="1"/>
    <col min="11267" max="11267" width="17.140625" style="161" bestFit="1" customWidth="1"/>
    <col min="11268" max="11279" width="12.7109375" style="161" bestFit="1" customWidth="1"/>
    <col min="11280" max="11280" width="13.7109375" style="161" bestFit="1" customWidth="1"/>
    <col min="11281" max="11520" width="11.42578125" style="161"/>
    <col min="11521" max="11521" width="1.5703125" style="161" customWidth="1"/>
    <col min="11522" max="11522" width="43.85546875" style="161" customWidth="1"/>
    <col min="11523" max="11523" width="17.140625" style="161" bestFit="1" customWidth="1"/>
    <col min="11524" max="11535" width="12.7109375" style="161" bestFit="1" customWidth="1"/>
    <col min="11536" max="11536" width="13.7109375" style="161" bestFit="1" customWidth="1"/>
    <col min="11537" max="11776" width="11.42578125" style="161"/>
    <col min="11777" max="11777" width="1.5703125" style="161" customWidth="1"/>
    <col min="11778" max="11778" width="43.85546875" style="161" customWidth="1"/>
    <col min="11779" max="11779" width="17.140625" style="161" bestFit="1" customWidth="1"/>
    <col min="11780" max="11791" width="12.7109375" style="161" bestFit="1" customWidth="1"/>
    <col min="11792" max="11792" width="13.7109375" style="161" bestFit="1" customWidth="1"/>
    <col min="11793" max="12032" width="11.42578125" style="161"/>
    <col min="12033" max="12033" width="1.5703125" style="161" customWidth="1"/>
    <col min="12034" max="12034" width="43.85546875" style="161" customWidth="1"/>
    <col min="12035" max="12035" width="17.140625" style="161" bestFit="1" customWidth="1"/>
    <col min="12036" max="12047" width="12.7109375" style="161" bestFit="1" customWidth="1"/>
    <col min="12048" max="12048" width="13.7109375" style="161" bestFit="1" customWidth="1"/>
    <col min="12049" max="12288" width="11.42578125" style="161"/>
    <col min="12289" max="12289" width="1.5703125" style="161" customWidth="1"/>
    <col min="12290" max="12290" width="43.85546875" style="161" customWidth="1"/>
    <col min="12291" max="12291" width="17.140625" style="161" bestFit="1" customWidth="1"/>
    <col min="12292" max="12303" width="12.7109375" style="161" bestFit="1" customWidth="1"/>
    <col min="12304" max="12304" width="13.7109375" style="161" bestFit="1" customWidth="1"/>
    <col min="12305" max="12544" width="11.42578125" style="161"/>
    <col min="12545" max="12545" width="1.5703125" style="161" customWidth="1"/>
    <col min="12546" max="12546" width="43.85546875" style="161" customWidth="1"/>
    <col min="12547" max="12547" width="17.140625" style="161" bestFit="1" customWidth="1"/>
    <col min="12548" max="12559" width="12.7109375" style="161" bestFit="1" customWidth="1"/>
    <col min="12560" max="12560" width="13.7109375" style="161" bestFit="1" customWidth="1"/>
    <col min="12561" max="12800" width="11.42578125" style="161"/>
    <col min="12801" max="12801" width="1.5703125" style="161" customWidth="1"/>
    <col min="12802" max="12802" width="43.85546875" style="161" customWidth="1"/>
    <col min="12803" max="12803" width="17.140625" style="161" bestFit="1" customWidth="1"/>
    <col min="12804" max="12815" width="12.7109375" style="161" bestFit="1" customWidth="1"/>
    <col min="12816" max="12816" width="13.7109375" style="161" bestFit="1" customWidth="1"/>
    <col min="12817" max="13056" width="11.42578125" style="161"/>
    <col min="13057" max="13057" width="1.5703125" style="161" customWidth="1"/>
    <col min="13058" max="13058" width="43.85546875" style="161" customWidth="1"/>
    <col min="13059" max="13059" width="17.140625" style="161" bestFit="1" customWidth="1"/>
    <col min="13060" max="13071" width="12.7109375" style="161" bestFit="1" customWidth="1"/>
    <col min="13072" max="13072" width="13.7109375" style="161" bestFit="1" customWidth="1"/>
    <col min="13073" max="13312" width="11.42578125" style="161"/>
    <col min="13313" max="13313" width="1.5703125" style="161" customWidth="1"/>
    <col min="13314" max="13314" width="43.85546875" style="161" customWidth="1"/>
    <col min="13315" max="13315" width="17.140625" style="161" bestFit="1" customWidth="1"/>
    <col min="13316" max="13327" width="12.7109375" style="161" bestFit="1" customWidth="1"/>
    <col min="13328" max="13328" width="13.7109375" style="161" bestFit="1" customWidth="1"/>
    <col min="13329" max="13568" width="11.42578125" style="161"/>
    <col min="13569" max="13569" width="1.5703125" style="161" customWidth="1"/>
    <col min="13570" max="13570" width="43.85546875" style="161" customWidth="1"/>
    <col min="13571" max="13571" width="17.140625" style="161" bestFit="1" customWidth="1"/>
    <col min="13572" max="13583" width="12.7109375" style="161" bestFit="1" customWidth="1"/>
    <col min="13584" max="13584" width="13.7109375" style="161" bestFit="1" customWidth="1"/>
    <col min="13585" max="13824" width="11.42578125" style="161"/>
    <col min="13825" max="13825" width="1.5703125" style="161" customWidth="1"/>
    <col min="13826" max="13826" width="43.85546875" style="161" customWidth="1"/>
    <col min="13827" max="13827" width="17.140625" style="161" bestFit="1" customWidth="1"/>
    <col min="13828" max="13839" width="12.7109375" style="161" bestFit="1" customWidth="1"/>
    <col min="13840" max="13840" width="13.7109375" style="161" bestFit="1" customWidth="1"/>
    <col min="13841" max="14080" width="11.42578125" style="161"/>
    <col min="14081" max="14081" width="1.5703125" style="161" customWidth="1"/>
    <col min="14082" max="14082" width="43.85546875" style="161" customWidth="1"/>
    <col min="14083" max="14083" width="17.140625" style="161" bestFit="1" customWidth="1"/>
    <col min="14084" max="14095" width="12.7109375" style="161" bestFit="1" customWidth="1"/>
    <col min="14096" max="14096" width="13.7109375" style="161" bestFit="1" customWidth="1"/>
    <col min="14097" max="14336" width="11.42578125" style="161"/>
    <col min="14337" max="14337" width="1.5703125" style="161" customWidth="1"/>
    <col min="14338" max="14338" width="43.85546875" style="161" customWidth="1"/>
    <col min="14339" max="14339" width="17.140625" style="161" bestFit="1" customWidth="1"/>
    <col min="14340" max="14351" width="12.7109375" style="161" bestFit="1" customWidth="1"/>
    <col min="14352" max="14352" width="13.7109375" style="161" bestFit="1" customWidth="1"/>
    <col min="14353" max="14592" width="11.42578125" style="161"/>
    <col min="14593" max="14593" width="1.5703125" style="161" customWidth="1"/>
    <col min="14594" max="14594" width="43.85546875" style="161" customWidth="1"/>
    <col min="14595" max="14595" width="17.140625" style="161" bestFit="1" customWidth="1"/>
    <col min="14596" max="14607" width="12.7109375" style="161" bestFit="1" customWidth="1"/>
    <col min="14608" max="14608" width="13.7109375" style="161" bestFit="1" customWidth="1"/>
    <col min="14609" max="14848" width="11.42578125" style="161"/>
    <col min="14849" max="14849" width="1.5703125" style="161" customWidth="1"/>
    <col min="14850" max="14850" width="43.85546875" style="161" customWidth="1"/>
    <col min="14851" max="14851" width="17.140625" style="161" bestFit="1" customWidth="1"/>
    <col min="14852" max="14863" width="12.7109375" style="161" bestFit="1" customWidth="1"/>
    <col min="14864" max="14864" width="13.7109375" style="161" bestFit="1" customWidth="1"/>
    <col min="14865" max="15104" width="11.42578125" style="161"/>
    <col min="15105" max="15105" width="1.5703125" style="161" customWidth="1"/>
    <col min="15106" max="15106" width="43.85546875" style="161" customWidth="1"/>
    <col min="15107" max="15107" width="17.140625" style="161" bestFit="1" customWidth="1"/>
    <col min="15108" max="15119" width="12.7109375" style="161" bestFit="1" customWidth="1"/>
    <col min="15120" max="15120" width="13.7109375" style="161" bestFit="1" customWidth="1"/>
    <col min="15121" max="15360" width="11.42578125" style="161"/>
    <col min="15361" max="15361" width="1.5703125" style="161" customWidth="1"/>
    <col min="15362" max="15362" width="43.85546875" style="161" customWidth="1"/>
    <col min="15363" max="15363" width="17.140625" style="161" bestFit="1" customWidth="1"/>
    <col min="15364" max="15375" width="12.7109375" style="161" bestFit="1" customWidth="1"/>
    <col min="15376" max="15376" width="13.7109375" style="161" bestFit="1" customWidth="1"/>
    <col min="15377" max="15616" width="11.42578125" style="161"/>
    <col min="15617" max="15617" width="1.5703125" style="161" customWidth="1"/>
    <col min="15618" max="15618" width="43.85546875" style="161" customWidth="1"/>
    <col min="15619" max="15619" width="17.140625" style="161" bestFit="1" customWidth="1"/>
    <col min="15620" max="15631" width="12.7109375" style="161" bestFit="1" customWidth="1"/>
    <col min="15632" max="15632" width="13.7109375" style="161" bestFit="1" customWidth="1"/>
    <col min="15633" max="15872" width="11.42578125" style="161"/>
    <col min="15873" max="15873" width="1.5703125" style="161" customWidth="1"/>
    <col min="15874" max="15874" width="43.85546875" style="161" customWidth="1"/>
    <col min="15875" max="15875" width="17.140625" style="161" bestFit="1" customWidth="1"/>
    <col min="15876" max="15887" width="12.7109375" style="161" bestFit="1" customWidth="1"/>
    <col min="15888" max="15888" width="13.7109375" style="161" bestFit="1" customWidth="1"/>
    <col min="15889" max="16128" width="11.42578125" style="161"/>
    <col min="16129" max="16129" width="1.5703125" style="161" customWidth="1"/>
    <col min="16130" max="16130" width="43.85546875" style="161" customWidth="1"/>
    <col min="16131" max="16131" width="17.140625" style="161" bestFit="1" customWidth="1"/>
    <col min="16132" max="16143" width="12.7109375" style="161" bestFit="1" customWidth="1"/>
    <col min="16144" max="16144" width="13.7109375" style="161" bestFit="1" customWidth="1"/>
    <col min="16145" max="16384" width="11.42578125" style="161"/>
  </cols>
  <sheetData>
    <row r="1" spans="2:17" ht="12.75" thickTop="1" x14ac:dyDescent="0.2">
      <c r="B1" s="315"/>
      <c r="C1" s="316"/>
      <c r="D1" s="316"/>
      <c r="E1" s="316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6"/>
      <c r="Q1" s="318"/>
    </row>
    <row r="2" spans="2:17" ht="18.75" x14ac:dyDescent="0.3">
      <c r="B2" s="319"/>
      <c r="C2" s="417" t="s">
        <v>70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320"/>
      <c r="Q2" s="321"/>
    </row>
    <row r="3" spans="2:17" ht="18.75" x14ac:dyDescent="0.3">
      <c r="B3" s="319"/>
      <c r="C3" s="417" t="s">
        <v>669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320"/>
      <c r="Q3" s="321"/>
    </row>
    <row r="4" spans="2:17" x14ac:dyDescent="0.2">
      <c r="B4" s="319"/>
      <c r="C4" s="320"/>
      <c r="D4" s="320"/>
      <c r="E4" s="320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0"/>
      <c r="Q4" s="321"/>
    </row>
    <row r="5" spans="2:17" ht="22.5" customHeight="1" thickBot="1" x14ac:dyDescent="0.25">
      <c r="B5" s="330"/>
      <c r="C5" s="331"/>
      <c r="D5" s="331"/>
      <c r="E5" s="331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1"/>
      <c r="Q5" s="333"/>
    </row>
    <row r="6" spans="2:17" ht="15" customHeight="1" thickTop="1" thickBot="1" x14ac:dyDescent="0.25">
      <c r="B6" s="323"/>
      <c r="C6" s="172"/>
      <c r="D6" s="172"/>
      <c r="E6" s="17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72"/>
      <c r="Q6" s="324"/>
    </row>
    <row r="7" spans="2:17" ht="12.75" thickBot="1" x14ac:dyDescent="0.25">
      <c r="B7" s="325"/>
      <c r="C7" s="326"/>
      <c r="D7" s="327" t="s">
        <v>0</v>
      </c>
      <c r="E7" s="328" t="s">
        <v>103</v>
      </c>
      <c r="F7" s="328" t="s">
        <v>509</v>
      </c>
      <c r="G7" s="328" t="s">
        <v>510</v>
      </c>
      <c r="H7" s="328" t="s">
        <v>511</v>
      </c>
      <c r="I7" s="328" t="s">
        <v>512</v>
      </c>
      <c r="J7" s="328" t="s">
        <v>513</v>
      </c>
      <c r="K7" s="328" t="s">
        <v>514</v>
      </c>
      <c r="L7" s="328" t="s">
        <v>515</v>
      </c>
      <c r="M7" s="328" t="s">
        <v>516</v>
      </c>
      <c r="N7" s="328" t="s">
        <v>517</v>
      </c>
      <c r="O7" s="328" t="s">
        <v>518</v>
      </c>
      <c r="P7" s="328" t="s">
        <v>519</v>
      </c>
      <c r="Q7" s="329" t="s">
        <v>520</v>
      </c>
    </row>
    <row r="8" spans="2:17" x14ac:dyDescent="0.2">
      <c r="B8" s="193"/>
      <c r="C8" s="194"/>
      <c r="D8" s="195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8"/>
    </row>
    <row r="9" spans="2:17" x14ac:dyDescent="0.2">
      <c r="B9" s="344"/>
      <c r="C9" s="345"/>
      <c r="D9" s="346" t="s">
        <v>9</v>
      </c>
      <c r="E9" s="347">
        <v>307106517.79165953</v>
      </c>
      <c r="F9" s="347">
        <v>27532450.346695986</v>
      </c>
      <c r="G9" s="347">
        <v>32048863.407718968</v>
      </c>
      <c r="H9" s="347">
        <v>35746958.99329228</v>
      </c>
      <c r="I9" s="347">
        <v>24592364.008411683</v>
      </c>
      <c r="J9" s="347">
        <v>23920836.575292286</v>
      </c>
      <c r="K9" s="347">
        <v>23131889.681411684</v>
      </c>
      <c r="L9" s="347">
        <v>23484374.882016733</v>
      </c>
      <c r="M9" s="347">
        <v>21901684.681411684</v>
      </c>
      <c r="N9" s="347">
        <v>22501413.957292285</v>
      </c>
      <c r="O9" s="347">
        <v>21880619.681411684</v>
      </c>
      <c r="P9" s="347">
        <v>21857263.957292285</v>
      </c>
      <c r="Q9" s="348">
        <v>28507797.619411983</v>
      </c>
    </row>
    <row r="10" spans="2:17" x14ac:dyDescent="0.2">
      <c r="B10" s="334"/>
      <c r="C10" s="335"/>
      <c r="D10" s="336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8"/>
    </row>
    <row r="11" spans="2:17" x14ac:dyDescent="0.2">
      <c r="B11" s="339">
        <v>1000</v>
      </c>
      <c r="C11" s="340" t="s">
        <v>2</v>
      </c>
      <c r="D11" s="341"/>
      <c r="E11" s="342">
        <v>91671864.478062525</v>
      </c>
      <c r="F11" s="342">
        <v>8037816.3310491927</v>
      </c>
      <c r="G11" s="342">
        <v>7398199.9567774776</v>
      </c>
      <c r="H11" s="342">
        <v>6930723.5153247453</v>
      </c>
      <c r="I11" s="342">
        <v>6933199.9567774776</v>
      </c>
      <c r="J11" s="342">
        <v>6780723.5153247453</v>
      </c>
      <c r="K11" s="342">
        <v>6933199.9567774776</v>
      </c>
      <c r="L11" s="342">
        <v>7631816.3310491927</v>
      </c>
      <c r="M11" s="342">
        <v>6933199.9567774776</v>
      </c>
      <c r="N11" s="342">
        <v>6750723.5153247453</v>
      </c>
      <c r="O11" s="342">
        <v>6973199.9567774776</v>
      </c>
      <c r="P11" s="342">
        <v>6750723.5153247453</v>
      </c>
      <c r="Q11" s="343">
        <v>13618337.970777776</v>
      </c>
    </row>
    <row r="12" spans="2:17" x14ac:dyDescent="0.2">
      <c r="B12" s="174">
        <v>1100</v>
      </c>
      <c r="C12" s="164"/>
      <c r="D12" s="165" t="s">
        <v>670</v>
      </c>
      <c r="E12" s="176">
        <v>42408658.626192465</v>
      </c>
      <c r="F12" s="176">
        <v>3534054.8855160386</v>
      </c>
      <c r="G12" s="176">
        <v>3534054.8855160386</v>
      </c>
      <c r="H12" s="176">
        <v>3534054.8855160386</v>
      </c>
      <c r="I12" s="176">
        <v>3534054.8855160386</v>
      </c>
      <c r="J12" s="176">
        <v>3534054.8855160386</v>
      </c>
      <c r="K12" s="176">
        <v>3534054.8855160386</v>
      </c>
      <c r="L12" s="176">
        <v>3534054.8855160386</v>
      </c>
      <c r="M12" s="176">
        <v>3534054.8855160386</v>
      </c>
      <c r="N12" s="176">
        <v>3534054.8855160386</v>
      </c>
      <c r="O12" s="176">
        <v>3534054.8855160386</v>
      </c>
      <c r="P12" s="176">
        <v>3534054.8855160386</v>
      </c>
      <c r="Q12" s="177">
        <v>3534054.8855160386</v>
      </c>
    </row>
    <row r="13" spans="2:17" x14ac:dyDescent="0.2">
      <c r="B13" s="178">
        <v>1111</v>
      </c>
      <c r="C13" s="179"/>
      <c r="D13" s="180" t="s">
        <v>671</v>
      </c>
      <c r="E13" s="166">
        <v>3415218.4731000005</v>
      </c>
      <c r="F13" s="166">
        <v>284601.53942500002</v>
      </c>
      <c r="G13" s="166">
        <v>284601.53942500002</v>
      </c>
      <c r="H13" s="166">
        <v>284601.53942500002</v>
      </c>
      <c r="I13" s="166">
        <v>284601.53942500002</v>
      </c>
      <c r="J13" s="166">
        <v>284601.53942500002</v>
      </c>
      <c r="K13" s="166">
        <v>284601.53942500002</v>
      </c>
      <c r="L13" s="166">
        <v>284601.53942500002</v>
      </c>
      <c r="M13" s="166">
        <v>284601.53942500002</v>
      </c>
      <c r="N13" s="166">
        <v>284601.53942500002</v>
      </c>
      <c r="O13" s="166">
        <v>284601.53942500002</v>
      </c>
      <c r="P13" s="166">
        <v>284601.53942500002</v>
      </c>
      <c r="Q13" s="181">
        <v>284601.53942500002</v>
      </c>
    </row>
    <row r="14" spans="2:17" x14ac:dyDescent="0.2">
      <c r="B14" s="178">
        <v>1121</v>
      </c>
      <c r="C14" s="179"/>
      <c r="D14" s="180" t="s">
        <v>672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81">
        <v>0</v>
      </c>
    </row>
    <row r="15" spans="2:17" x14ac:dyDescent="0.2">
      <c r="B15" s="178">
        <v>1131</v>
      </c>
      <c r="C15" s="179"/>
      <c r="D15" s="180" t="s">
        <v>673</v>
      </c>
      <c r="E15" s="166">
        <v>7606997.4119999995</v>
      </c>
      <c r="F15" s="166">
        <v>633916.451</v>
      </c>
      <c r="G15" s="166">
        <v>633916.451</v>
      </c>
      <c r="H15" s="166">
        <v>633916.451</v>
      </c>
      <c r="I15" s="166">
        <v>633916.451</v>
      </c>
      <c r="J15" s="166">
        <v>633916.451</v>
      </c>
      <c r="K15" s="166">
        <v>633916.451</v>
      </c>
      <c r="L15" s="166">
        <v>633916.451</v>
      </c>
      <c r="M15" s="166">
        <v>633916.451</v>
      </c>
      <c r="N15" s="166">
        <v>633916.451</v>
      </c>
      <c r="O15" s="166">
        <v>633916.451</v>
      </c>
      <c r="P15" s="166">
        <v>633916.451</v>
      </c>
      <c r="Q15" s="181">
        <v>633916.451</v>
      </c>
    </row>
    <row r="16" spans="2:17" x14ac:dyDescent="0.2">
      <c r="B16" s="178">
        <v>1132</v>
      </c>
      <c r="C16" s="179"/>
      <c r="D16" s="180" t="s">
        <v>674</v>
      </c>
      <c r="E16" s="166">
        <v>31386442.741092466</v>
      </c>
      <c r="F16" s="166">
        <v>2615536.8950910387</v>
      </c>
      <c r="G16" s="166">
        <v>2615536.8950910387</v>
      </c>
      <c r="H16" s="166">
        <v>2615536.8950910387</v>
      </c>
      <c r="I16" s="166">
        <v>2615536.8950910387</v>
      </c>
      <c r="J16" s="166">
        <v>2615536.8950910387</v>
      </c>
      <c r="K16" s="166">
        <v>2615536.8950910387</v>
      </c>
      <c r="L16" s="166">
        <v>2615536.8950910387</v>
      </c>
      <c r="M16" s="166">
        <v>2615536.8950910387</v>
      </c>
      <c r="N16" s="166">
        <v>2615536.8950910387</v>
      </c>
      <c r="O16" s="166">
        <v>2615536.8950910387</v>
      </c>
      <c r="P16" s="166">
        <v>2615536.8950910387</v>
      </c>
      <c r="Q16" s="181">
        <v>2615536.8950910387</v>
      </c>
    </row>
    <row r="17" spans="2:17" x14ac:dyDescent="0.2">
      <c r="B17" s="178">
        <v>1141</v>
      </c>
      <c r="C17" s="179"/>
      <c r="D17" s="180" t="s">
        <v>675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81">
        <v>0</v>
      </c>
    </row>
    <row r="18" spans="2:17" x14ac:dyDescent="0.2">
      <c r="B18" s="174">
        <v>1200</v>
      </c>
      <c r="C18" s="164"/>
      <c r="D18" s="165" t="s">
        <v>676</v>
      </c>
      <c r="E18" s="167">
        <v>18241348.229542859</v>
      </c>
      <c r="F18" s="167">
        <v>1520112.352461905</v>
      </c>
      <c r="G18" s="167">
        <v>1520112.352461905</v>
      </c>
      <c r="H18" s="167">
        <v>1520112.352461905</v>
      </c>
      <c r="I18" s="167">
        <v>1520112.352461905</v>
      </c>
      <c r="J18" s="167">
        <v>1520112.352461905</v>
      </c>
      <c r="K18" s="167">
        <v>1520112.352461905</v>
      </c>
      <c r="L18" s="167">
        <v>1520112.352461905</v>
      </c>
      <c r="M18" s="167">
        <v>1520112.352461905</v>
      </c>
      <c r="N18" s="167">
        <v>1520112.352461905</v>
      </c>
      <c r="O18" s="167">
        <v>1520112.352461905</v>
      </c>
      <c r="P18" s="167">
        <v>1520112.352461905</v>
      </c>
      <c r="Q18" s="175">
        <v>1520112.352461905</v>
      </c>
    </row>
    <row r="19" spans="2:17" x14ac:dyDescent="0.2">
      <c r="B19" s="178">
        <v>1211</v>
      </c>
      <c r="C19" s="179"/>
      <c r="D19" s="180" t="s">
        <v>677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81">
        <v>0</v>
      </c>
    </row>
    <row r="20" spans="2:17" x14ac:dyDescent="0.2">
      <c r="B20" s="178">
        <v>1212</v>
      </c>
      <c r="C20" s="179"/>
      <c r="D20" s="180" t="s">
        <v>678</v>
      </c>
      <c r="E20" s="166">
        <v>18241348.229542859</v>
      </c>
      <c r="F20" s="166">
        <v>1520112.352461905</v>
      </c>
      <c r="G20" s="166">
        <v>1520112.352461905</v>
      </c>
      <c r="H20" s="166">
        <v>1520112.352461905</v>
      </c>
      <c r="I20" s="166">
        <v>1520112.352461905</v>
      </c>
      <c r="J20" s="166">
        <v>1520112.352461905</v>
      </c>
      <c r="K20" s="166">
        <v>1520112.352461905</v>
      </c>
      <c r="L20" s="166">
        <v>1520112.352461905</v>
      </c>
      <c r="M20" s="166">
        <v>1520112.352461905</v>
      </c>
      <c r="N20" s="166">
        <v>1520112.352461905</v>
      </c>
      <c r="O20" s="166">
        <v>1520112.352461905</v>
      </c>
      <c r="P20" s="166">
        <v>1520112.352461905</v>
      </c>
      <c r="Q20" s="181">
        <v>1520112.352461905</v>
      </c>
    </row>
    <row r="21" spans="2:17" x14ac:dyDescent="0.2">
      <c r="B21" s="178">
        <v>1221</v>
      </c>
      <c r="C21" s="179"/>
      <c r="D21" s="180" t="s">
        <v>679</v>
      </c>
      <c r="E21" s="166">
        <v>0</v>
      </c>
      <c r="F21" s="166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181">
        <v>0</v>
      </c>
    </row>
    <row r="22" spans="2:17" x14ac:dyDescent="0.2">
      <c r="B22" s="178">
        <v>1231</v>
      </c>
      <c r="C22" s="179"/>
      <c r="D22" s="180" t="s">
        <v>680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>
        <v>0</v>
      </c>
      <c r="Q22" s="181">
        <v>0</v>
      </c>
    </row>
    <row r="23" spans="2:17" x14ac:dyDescent="0.2">
      <c r="B23" s="178">
        <v>1241</v>
      </c>
      <c r="C23" s="179"/>
      <c r="D23" s="180" t="s">
        <v>681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81">
        <v>0</v>
      </c>
    </row>
    <row r="24" spans="2:17" x14ac:dyDescent="0.2">
      <c r="B24" s="174">
        <v>1300</v>
      </c>
      <c r="C24" s="164"/>
      <c r="D24" s="165" t="s">
        <v>682</v>
      </c>
      <c r="E24" s="167">
        <v>10993181.790734909</v>
      </c>
      <c r="F24" s="167">
        <v>1104080.9944982575</v>
      </c>
      <c r="G24" s="167">
        <v>252988.17877380954</v>
      </c>
      <c r="H24" s="167">
        <v>222988.17877380954</v>
      </c>
      <c r="I24" s="167">
        <v>222988.17877380954</v>
      </c>
      <c r="J24" s="167">
        <v>252988.17877380954</v>
      </c>
      <c r="K24" s="167">
        <v>222988.17877380954</v>
      </c>
      <c r="L24" s="167">
        <v>1104080.9944982575</v>
      </c>
      <c r="M24" s="167">
        <v>222988.17877380954</v>
      </c>
      <c r="N24" s="167">
        <v>222988.17877380954</v>
      </c>
      <c r="O24" s="167">
        <v>262988.17877380952</v>
      </c>
      <c r="P24" s="167">
        <v>222988.17877380954</v>
      </c>
      <c r="Q24" s="175">
        <v>6678126.1927741077</v>
      </c>
    </row>
    <row r="25" spans="2:17" x14ac:dyDescent="0.2">
      <c r="B25" s="178">
        <v>1311</v>
      </c>
      <c r="C25" s="179"/>
      <c r="D25" s="180" t="s">
        <v>683</v>
      </c>
      <c r="E25" s="166">
        <v>33858.145285714294</v>
      </c>
      <c r="F25" s="166">
        <v>2821.512107142858</v>
      </c>
      <c r="G25" s="166">
        <v>2821.512107142858</v>
      </c>
      <c r="H25" s="166">
        <v>2821.512107142858</v>
      </c>
      <c r="I25" s="166">
        <v>2821.512107142858</v>
      </c>
      <c r="J25" s="166">
        <v>2821.512107142858</v>
      </c>
      <c r="K25" s="166">
        <v>2821.512107142858</v>
      </c>
      <c r="L25" s="166">
        <v>2821.512107142858</v>
      </c>
      <c r="M25" s="166">
        <v>2821.512107142858</v>
      </c>
      <c r="N25" s="166">
        <v>2821.512107142858</v>
      </c>
      <c r="O25" s="166">
        <v>2821.512107142858</v>
      </c>
      <c r="P25" s="166">
        <v>2821.512107142858</v>
      </c>
      <c r="Q25" s="181">
        <v>2821.512107142858</v>
      </c>
    </row>
    <row r="26" spans="2:17" x14ac:dyDescent="0.2">
      <c r="B26" s="178">
        <v>1312</v>
      </c>
      <c r="C26" s="179"/>
      <c r="D26" s="180" t="s">
        <v>684</v>
      </c>
      <c r="E26" s="166">
        <v>100000</v>
      </c>
      <c r="F26" s="166">
        <v>0</v>
      </c>
      <c r="G26" s="166">
        <v>30000</v>
      </c>
      <c r="H26" s="166">
        <v>0</v>
      </c>
      <c r="I26" s="166">
        <v>0</v>
      </c>
      <c r="J26" s="166">
        <v>30000</v>
      </c>
      <c r="K26" s="166">
        <v>0</v>
      </c>
      <c r="L26" s="166">
        <v>0</v>
      </c>
      <c r="M26" s="166">
        <v>0</v>
      </c>
      <c r="N26" s="166">
        <v>0</v>
      </c>
      <c r="O26" s="166">
        <v>40000</v>
      </c>
      <c r="P26" s="166">
        <v>0</v>
      </c>
      <c r="Q26" s="181">
        <v>0</v>
      </c>
    </row>
    <row r="27" spans="2:17" x14ac:dyDescent="0.2">
      <c r="B27" s="178">
        <v>1321</v>
      </c>
      <c r="C27" s="179"/>
      <c r="D27" s="180" t="s">
        <v>685</v>
      </c>
      <c r="E27" s="166">
        <v>1762185.6314488961</v>
      </c>
      <c r="F27" s="166">
        <v>881092.81572444807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881092.81572444807</v>
      </c>
      <c r="M27" s="166">
        <v>0</v>
      </c>
      <c r="N27" s="166">
        <v>0</v>
      </c>
      <c r="O27" s="166">
        <v>0</v>
      </c>
      <c r="P27" s="166">
        <v>0</v>
      </c>
      <c r="Q27" s="181">
        <v>0</v>
      </c>
    </row>
    <row r="28" spans="2:17" x14ac:dyDescent="0.2">
      <c r="B28" s="178">
        <v>1322</v>
      </c>
      <c r="C28" s="179"/>
      <c r="D28" s="180" t="s">
        <v>686</v>
      </c>
      <c r="E28" s="166">
        <v>0</v>
      </c>
      <c r="F28" s="166">
        <v>0</v>
      </c>
      <c r="G28" s="166">
        <v>0</v>
      </c>
      <c r="H28" s="166">
        <v>0</v>
      </c>
      <c r="I28" s="166">
        <v>0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O28" s="166">
        <v>0</v>
      </c>
      <c r="P28" s="166">
        <v>0</v>
      </c>
      <c r="Q28" s="181">
        <v>0</v>
      </c>
    </row>
    <row r="29" spans="2:17" x14ac:dyDescent="0.2">
      <c r="B29" s="178">
        <v>1323</v>
      </c>
      <c r="C29" s="179"/>
      <c r="D29" s="180" t="s">
        <v>687</v>
      </c>
      <c r="E29" s="166">
        <v>6455138.0140002985</v>
      </c>
      <c r="F29" s="166">
        <v>0</v>
      </c>
      <c r="G29" s="166">
        <v>0</v>
      </c>
      <c r="H29" s="166">
        <v>0</v>
      </c>
      <c r="I29" s="166">
        <v>0</v>
      </c>
      <c r="J29" s="166">
        <v>0</v>
      </c>
      <c r="K29" s="166">
        <v>0</v>
      </c>
      <c r="L29" s="166">
        <v>0</v>
      </c>
      <c r="M29" s="166">
        <v>0</v>
      </c>
      <c r="N29" s="166">
        <v>0</v>
      </c>
      <c r="O29" s="166">
        <v>0</v>
      </c>
      <c r="P29" s="166">
        <v>0</v>
      </c>
      <c r="Q29" s="181">
        <v>6455138.0140002985</v>
      </c>
    </row>
    <row r="30" spans="2:17" x14ac:dyDescent="0.2">
      <c r="B30" s="178">
        <v>1331</v>
      </c>
      <c r="C30" s="179"/>
      <c r="D30" s="180" t="s">
        <v>688</v>
      </c>
      <c r="E30" s="166">
        <v>0</v>
      </c>
      <c r="F30" s="166">
        <v>0</v>
      </c>
      <c r="G30" s="166">
        <v>0</v>
      </c>
      <c r="H30" s="166">
        <v>0</v>
      </c>
      <c r="I30" s="166">
        <v>0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O30" s="166">
        <v>0</v>
      </c>
      <c r="P30" s="166">
        <v>0</v>
      </c>
      <c r="Q30" s="181">
        <v>0</v>
      </c>
    </row>
    <row r="31" spans="2:17" x14ac:dyDescent="0.2">
      <c r="B31" s="178">
        <v>1341</v>
      </c>
      <c r="C31" s="179"/>
      <c r="D31" s="180" t="s">
        <v>689</v>
      </c>
      <c r="E31" s="166">
        <v>0</v>
      </c>
      <c r="F31" s="166">
        <v>0</v>
      </c>
      <c r="G31" s="166">
        <v>0</v>
      </c>
      <c r="H31" s="166">
        <v>0</v>
      </c>
      <c r="I31" s="166">
        <v>0</v>
      </c>
      <c r="J31" s="166">
        <v>0</v>
      </c>
      <c r="K31" s="166">
        <v>0</v>
      </c>
      <c r="L31" s="166">
        <v>0</v>
      </c>
      <c r="M31" s="166">
        <v>0</v>
      </c>
      <c r="N31" s="166">
        <v>0</v>
      </c>
      <c r="O31" s="166">
        <v>0</v>
      </c>
      <c r="P31" s="166">
        <v>0</v>
      </c>
      <c r="Q31" s="181">
        <v>0</v>
      </c>
    </row>
    <row r="32" spans="2:17" x14ac:dyDescent="0.2">
      <c r="B32" s="178">
        <v>1342</v>
      </c>
      <c r="C32" s="179"/>
      <c r="D32" s="180" t="s">
        <v>690</v>
      </c>
      <c r="E32" s="166">
        <v>2542000</v>
      </c>
      <c r="F32" s="166">
        <v>211833.33333333334</v>
      </c>
      <c r="G32" s="166">
        <v>211833.33333333334</v>
      </c>
      <c r="H32" s="166">
        <v>211833.33333333334</v>
      </c>
      <c r="I32" s="166">
        <v>211833.33333333334</v>
      </c>
      <c r="J32" s="166">
        <v>211833.33333333334</v>
      </c>
      <c r="K32" s="166">
        <v>211833.33333333334</v>
      </c>
      <c r="L32" s="166">
        <v>211833.33333333334</v>
      </c>
      <c r="M32" s="166">
        <v>211833.33333333334</v>
      </c>
      <c r="N32" s="166">
        <v>211833.33333333334</v>
      </c>
      <c r="O32" s="166">
        <v>211833.33333333334</v>
      </c>
      <c r="P32" s="166">
        <v>211833.33333333334</v>
      </c>
      <c r="Q32" s="181">
        <v>211833.33333333334</v>
      </c>
    </row>
    <row r="33" spans="2:17" x14ac:dyDescent="0.2">
      <c r="B33" s="178">
        <v>1351</v>
      </c>
      <c r="C33" s="179"/>
      <c r="D33" s="180" t="s">
        <v>691</v>
      </c>
      <c r="E33" s="166">
        <v>0</v>
      </c>
      <c r="F33" s="166">
        <v>0</v>
      </c>
      <c r="G33" s="166">
        <v>0</v>
      </c>
      <c r="H33" s="166">
        <v>0</v>
      </c>
      <c r="I33" s="166">
        <v>0</v>
      </c>
      <c r="J33" s="166">
        <v>0</v>
      </c>
      <c r="K33" s="166">
        <v>0</v>
      </c>
      <c r="L33" s="166">
        <v>0</v>
      </c>
      <c r="M33" s="166">
        <v>0</v>
      </c>
      <c r="N33" s="166">
        <v>0</v>
      </c>
      <c r="O33" s="166">
        <v>0</v>
      </c>
      <c r="P33" s="166">
        <v>0</v>
      </c>
      <c r="Q33" s="181">
        <v>0</v>
      </c>
    </row>
    <row r="34" spans="2:17" x14ac:dyDescent="0.2">
      <c r="B34" s="178">
        <v>1361</v>
      </c>
      <c r="C34" s="179"/>
      <c r="D34" s="180" t="s">
        <v>692</v>
      </c>
      <c r="E34" s="166">
        <v>0</v>
      </c>
      <c r="F34" s="166">
        <v>0</v>
      </c>
      <c r="G34" s="166">
        <v>0</v>
      </c>
      <c r="H34" s="166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81">
        <v>0</v>
      </c>
    </row>
    <row r="35" spans="2:17" x14ac:dyDescent="0.2">
      <c r="B35" s="178">
        <v>1371</v>
      </c>
      <c r="C35" s="179"/>
      <c r="D35" s="180" t="s">
        <v>693</v>
      </c>
      <c r="E35" s="166">
        <v>100000</v>
      </c>
      <c r="F35" s="166">
        <v>8333.3333333333339</v>
      </c>
      <c r="G35" s="166">
        <v>8333.3333333333339</v>
      </c>
      <c r="H35" s="166">
        <v>8333.3333333333339</v>
      </c>
      <c r="I35" s="166">
        <v>8333.3333333333339</v>
      </c>
      <c r="J35" s="166">
        <v>8333.3333333333339</v>
      </c>
      <c r="K35" s="166">
        <v>8333.3333333333339</v>
      </c>
      <c r="L35" s="166">
        <v>8333.3333333333339</v>
      </c>
      <c r="M35" s="166">
        <v>8333.3333333333339</v>
      </c>
      <c r="N35" s="166">
        <v>8333.3333333333339</v>
      </c>
      <c r="O35" s="166">
        <v>8333.3333333333339</v>
      </c>
      <c r="P35" s="166">
        <v>8333.3333333333339</v>
      </c>
      <c r="Q35" s="181">
        <v>8333.3333333333339</v>
      </c>
    </row>
    <row r="36" spans="2:17" x14ac:dyDescent="0.2">
      <c r="B36" s="178">
        <v>1381</v>
      </c>
      <c r="C36" s="179"/>
      <c r="D36" s="180" t="s">
        <v>694</v>
      </c>
      <c r="E36" s="166">
        <v>0</v>
      </c>
      <c r="F36" s="166">
        <v>0</v>
      </c>
      <c r="G36" s="166">
        <v>0</v>
      </c>
      <c r="H36" s="166">
        <v>0</v>
      </c>
      <c r="I36" s="166">
        <v>0</v>
      </c>
      <c r="J36" s="166">
        <v>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81">
        <v>0</v>
      </c>
    </row>
    <row r="37" spans="2:17" x14ac:dyDescent="0.2">
      <c r="B37" s="174">
        <v>1400</v>
      </c>
      <c r="C37" s="164"/>
      <c r="D37" s="165" t="s">
        <v>695</v>
      </c>
      <c r="E37" s="167">
        <v>5385002.6726283999</v>
      </c>
      <c r="F37" s="167">
        <v>357512.00199266669</v>
      </c>
      <c r="G37" s="167">
        <v>539988.4434454001</v>
      </c>
      <c r="H37" s="167">
        <v>357512.00199266669</v>
      </c>
      <c r="I37" s="167">
        <v>539988.4434454001</v>
      </c>
      <c r="J37" s="167">
        <v>357512.00199266669</v>
      </c>
      <c r="K37" s="167">
        <v>539988.4434454001</v>
      </c>
      <c r="L37" s="167">
        <v>357512.00199266669</v>
      </c>
      <c r="M37" s="167">
        <v>539988.4434454001</v>
      </c>
      <c r="N37" s="167">
        <v>357512.00199266669</v>
      </c>
      <c r="O37" s="167">
        <v>539988.4434454001</v>
      </c>
      <c r="P37" s="167">
        <v>357512.00199266669</v>
      </c>
      <c r="Q37" s="175">
        <v>539988.4434454001</v>
      </c>
    </row>
    <row r="38" spans="2:17" x14ac:dyDescent="0.2">
      <c r="B38" s="178">
        <v>1411</v>
      </c>
      <c r="C38" s="179"/>
      <c r="D38" s="180" t="s">
        <v>696</v>
      </c>
      <c r="E38" s="166">
        <v>0</v>
      </c>
      <c r="F38" s="166">
        <v>0</v>
      </c>
      <c r="G38" s="166">
        <v>0</v>
      </c>
      <c r="H38" s="166">
        <v>0</v>
      </c>
      <c r="I38" s="166">
        <v>0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81">
        <v>0</v>
      </c>
    </row>
    <row r="39" spans="2:17" x14ac:dyDescent="0.2">
      <c r="B39" s="178">
        <v>1412</v>
      </c>
      <c r="C39" s="179"/>
      <c r="D39" s="180" t="s">
        <v>697</v>
      </c>
      <c r="E39" s="166">
        <v>0</v>
      </c>
      <c r="F39" s="166">
        <v>0</v>
      </c>
      <c r="G39" s="166">
        <v>0</v>
      </c>
      <c r="H39" s="166">
        <v>0</v>
      </c>
      <c r="I39" s="166">
        <v>0</v>
      </c>
      <c r="J39" s="166">
        <v>0</v>
      </c>
      <c r="K39" s="166">
        <v>0</v>
      </c>
      <c r="L39" s="166">
        <v>0</v>
      </c>
      <c r="M39" s="166">
        <v>0</v>
      </c>
      <c r="N39" s="166">
        <v>0</v>
      </c>
      <c r="O39" s="166">
        <v>0</v>
      </c>
      <c r="P39" s="166">
        <v>0</v>
      </c>
      <c r="Q39" s="181">
        <v>0</v>
      </c>
    </row>
    <row r="40" spans="2:17" x14ac:dyDescent="0.2">
      <c r="B40" s="178">
        <v>1413</v>
      </c>
      <c r="C40" s="179"/>
      <c r="D40" s="180" t="s">
        <v>698</v>
      </c>
      <c r="E40" s="166">
        <v>2968954.4758319999</v>
      </c>
      <c r="F40" s="166">
        <v>247412.872986</v>
      </c>
      <c r="G40" s="166">
        <v>247412.872986</v>
      </c>
      <c r="H40" s="166">
        <v>247412.872986</v>
      </c>
      <c r="I40" s="166">
        <v>247412.872986</v>
      </c>
      <c r="J40" s="166">
        <v>247412.872986</v>
      </c>
      <c r="K40" s="166">
        <v>247412.872986</v>
      </c>
      <c r="L40" s="166">
        <v>247412.872986</v>
      </c>
      <c r="M40" s="166">
        <v>247412.872986</v>
      </c>
      <c r="N40" s="166">
        <v>247412.872986</v>
      </c>
      <c r="O40" s="166">
        <v>247412.872986</v>
      </c>
      <c r="P40" s="166">
        <v>247412.872986</v>
      </c>
      <c r="Q40" s="181">
        <v>247412.872986</v>
      </c>
    </row>
    <row r="41" spans="2:17" x14ac:dyDescent="0.2">
      <c r="B41" s="178">
        <v>1421</v>
      </c>
      <c r="C41" s="179"/>
      <c r="D41" s="180" t="s">
        <v>699</v>
      </c>
      <c r="E41" s="166">
        <v>1094858.6487164001</v>
      </c>
      <c r="F41" s="166">
        <v>0</v>
      </c>
      <c r="G41" s="166">
        <v>182476.44145273336</v>
      </c>
      <c r="H41" s="166">
        <v>0</v>
      </c>
      <c r="I41" s="166">
        <v>182476.44145273336</v>
      </c>
      <c r="J41" s="166">
        <v>0</v>
      </c>
      <c r="K41" s="166">
        <v>182476.44145273336</v>
      </c>
      <c r="L41" s="166">
        <v>0</v>
      </c>
      <c r="M41" s="166">
        <v>182476.44145273336</v>
      </c>
      <c r="N41" s="166">
        <v>0</v>
      </c>
      <c r="O41" s="166">
        <v>182476.44145273336</v>
      </c>
      <c r="P41" s="166">
        <v>0</v>
      </c>
      <c r="Q41" s="181">
        <v>182476.44145273336</v>
      </c>
    </row>
    <row r="42" spans="2:17" x14ac:dyDescent="0.2">
      <c r="B42" s="178">
        <v>1431</v>
      </c>
      <c r="C42" s="179"/>
      <c r="D42" s="180" t="s">
        <v>700</v>
      </c>
      <c r="E42" s="166">
        <v>1061189.5480800001</v>
      </c>
      <c r="F42" s="166">
        <v>88432.462340000013</v>
      </c>
      <c r="G42" s="166">
        <v>88432.462340000013</v>
      </c>
      <c r="H42" s="166">
        <v>88432.462340000013</v>
      </c>
      <c r="I42" s="166">
        <v>88432.462340000013</v>
      </c>
      <c r="J42" s="166">
        <v>88432.462340000013</v>
      </c>
      <c r="K42" s="166">
        <v>88432.462340000013</v>
      </c>
      <c r="L42" s="166">
        <v>88432.462340000013</v>
      </c>
      <c r="M42" s="166">
        <v>88432.462340000013</v>
      </c>
      <c r="N42" s="166">
        <v>88432.462340000013</v>
      </c>
      <c r="O42" s="166">
        <v>88432.462340000013</v>
      </c>
      <c r="P42" s="166">
        <v>88432.462340000013</v>
      </c>
      <c r="Q42" s="181">
        <v>88432.462340000013</v>
      </c>
    </row>
    <row r="43" spans="2:17" x14ac:dyDescent="0.2">
      <c r="B43" s="178">
        <v>1441</v>
      </c>
      <c r="C43" s="179"/>
      <c r="D43" s="180" t="s">
        <v>701</v>
      </c>
      <c r="E43" s="166">
        <v>260000</v>
      </c>
      <c r="F43" s="166">
        <v>21666.666666666668</v>
      </c>
      <c r="G43" s="166">
        <v>21666.666666666668</v>
      </c>
      <c r="H43" s="166">
        <v>21666.666666666668</v>
      </c>
      <c r="I43" s="166">
        <v>21666.666666666668</v>
      </c>
      <c r="J43" s="166">
        <v>21666.666666666668</v>
      </c>
      <c r="K43" s="166">
        <v>21666.666666666668</v>
      </c>
      <c r="L43" s="166">
        <v>21666.666666666668</v>
      </c>
      <c r="M43" s="166">
        <v>21666.666666666668</v>
      </c>
      <c r="N43" s="166">
        <v>21666.666666666668</v>
      </c>
      <c r="O43" s="166">
        <v>21666.666666666668</v>
      </c>
      <c r="P43" s="166">
        <v>21666.666666666668</v>
      </c>
      <c r="Q43" s="181">
        <v>21666.666666666668</v>
      </c>
    </row>
    <row r="44" spans="2:17" x14ac:dyDescent="0.2">
      <c r="B44" s="174">
        <v>1500</v>
      </c>
      <c r="C44" s="164"/>
      <c r="D44" s="165" t="s">
        <v>702</v>
      </c>
      <c r="E44" s="167">
        <v>14643673.158963902</v>
      </c>
      <c r="F44" s="167">
        <v>1522056.0965803252</v>
      </c>
      <c r="G44" s="167">
        <v>1551056.0965803252</v>
      </c>
      <c r="H44" s="167">
        <v>1296056.0965803252</v>
      </c>
      <c r="I44" s="167">
        <v>1116056.0965803252</v>
      </c>
      <c r="J44" s="167">
        <v>1116056.0965803252</v>
      </c>
      <c r="K44" s="167">
        <v>1116056.0965803252</v>
      </c>
      <c r="L44" s="167">
        <v>1116056.0965803252</v>
      </c>
      <c r="M44" s="167">
        <v>1116056.0965803252</v>
      </c>
      <c r="N44" s="167">
        <v>1116056.0965803252</v>
      </c>
      <c r="O44" s="167">
        <v>1116056.0965803252</v>
      </c>
      <c r="P44" s="167">
        <v>1116056.0965803252</v>
      </c>
      <c r="Q44" s="175">
        <v>1346056.0965803252</v>
      </c>
    </row>
    <row r="45" spans="2:17" x14ac:dyDescent="0.2">
      <c r="B45" s="178">
        <v>1511</v>
      </c>
      <c r="C45" s="179"/>
      <c r="D45" s="180" t="s">
        <v>703</v>
      </c>
      <c r="E45" s="166">
        <v>406410.99829890009</v>
      </c>
      <c r="F45" s="166">
        <v>33867.58319157501</v>
      </c>
      <c r="G45" s="166">
        <v>33867.58319157501</v>
      </c>
      <c r="H45" s="166">
        <v>33867.58319157501</v>
      </c>
      <c r="I45" s="166">
        <v>33867.58319157501</v>
      </c>
      <c r="J45" s="166">
        <v>33867.58319157501</v>
      </c>
      <c r="K45" s="166">
        <v>33867.58319157501</v>
      </c>
      <c r="L45" s="166">
        <v>33867.58319157501</v>
      </c>
      <c r="M45" s="166">
        <v>33867.58319157501</v>
      </c>
      <c r="N45" s="166">
        <v>33867.58319157501</v>
      </c>
      <c r="O45" s="166">
        <v>33867.58319157501</v>
      </c>
      <c r="P45" s="166">
        <v>33867.58319157501</v>
      </c>
      <c r="Q45" s="181">
        <v>33867.58319157501</v>
      </c>
    </row>
    <row r="46" spans="2:17" x14ac:dyDescent="0.2">
      <c r="B46" s="178">
        <v>1512</v>
      </c>
      <c r="C46" s="179"/>
      <c r="D46" s="180" t="s">
        <v>704</v>
      </c>
      <c r="E46" s="166">
        <v>0</v>
      </c>
      <c r="F46" s="166">
        <v>0</v>
      </c>
      <c r="G46" s="166">
        <v>0</v>
      </c>
      <c r="H46" s="166">
        <v>0</v>
      </c>
      <c r="I46" s="166">
        <v>0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O46" s="166">
        <v>0</v>
      </c>
      <c r="P46" s="166">
        <v>0</v>
      </c>
      <c r="Q46" s="181">
        <v>0</v>
      </c>
    </row>
    <row r="47" spans="2:17" x14ac:dyDescent="0.2">
      <c r="B47" s="178">
        <v>1521</v>
      </c>
      <c r="C47" s="179"/>
      <c r="D47" s="180" t="s">
        <v>705</v>
      </c>
      <c r="E47" s="166">
        <v>0</v>
      </c>
      <c r="F47" s="166">
        <v>0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81">
        <v>0</v>
      </c>
    </row>
    <row r="48" spans="2:17" x14ac:dyDescent="0.2">
      <c r="B48" s="178">
        <v>1522</v>
      </c>
      <c r="C48" s="179"/>
      <c r="D48" s="180" t="s">
        <v>706</v>
      </c>
      <c r="E48" s="166">
        <v>900000</v>
      </c>
      <c r="F48" s="166">
        <v>405000</v>
      </c>
      <c r="G48" s="166">
        <v>315000</v>
      </c>
      <c r="H48" s="166">
        <v>180000</v>
      </c>
      <c r="I48" s="166">
        <v>0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81">
        <v>0</v>
      </c>
    </row>
    <row r="49" spans="2:17" x14ac:dyDescent="0.2">
      <c r="B49" s="178">
        <v>1523</v>
      </c>
      <c r="C49" s="179"/>
      <c r="D49" s="180" t="s">
        <v>707</v>
      </c>
      <c r="E49" s="166">
        <v>0</v>
      </c>
      <c r="F49" s="166">
        <v>0</v>
      </c>
      <c r="G49" s="166">
        <v>0</v>
      </c>
      <c r="H49" s="166">
        <v>0</v>
      </c>
      <c r="I49" s="166">
        <v>0</v>
      </c>
      <c r="J49" s="166">
        <v>0</v>
      </c>
      <c r="K49" s="166">
        <v>0</v>
      </c>
      <c r="L49" s="166">
        <v>0</v>
      </c>
      <c r="M49" s="166">
        <v>0</v>
      </c>
      <c r="N49" s="166">
        <v>0</v>
      </c>
      <c r="O49" s="166">
        <v>0</v>
      </c>
      <c r="P49" s="166">
        <v>0</v>
      </c>
      <c r="Q49" s="181">
        <v>0</v>
      </c>
    </row>
    <row r="50" spans="2:17" x14ac:dyDescent="0.2">
      <c r="B50" s="178">
        <v>1531</v>
      </c>
      <c r="C50" s="179"/>
      <c r="D50" s="180" t="s">
        <v>708</v>
      </c>
      <c r="E50" s="166">
        <v>0</v>
      </c>
      <c r="F50" s="166">
        <v>0</v>
      </c>
      <c r="G50" s="166">
        <v>0</v>
      </c>
      <c r="H50" s="166">
        <v>0</v>
      </c>
      <c r="I50" s="166">
        <v>0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0</v>
      </c>
      <c r="P50" s="166">
        <v>0</v>
      </c>
      <c r="Q50" s="181">
        <v>0</v>
      </c>
    </row>
    <row r="51" spans="2:17" x14ac:dyDescent="0.2">
      <c r="B51" s="178">
        <v>1532</v>
      </c>
      <c r="C51" s="179"/>
      <c r="D51" s="180" t="s">
        <v>709</v>
      </c>
      <c r="E51" s="166">
        <v>0</v>
      </c>
      <c r="F51" s="166">
        <v>0</v>
      </c>
      <c r="G51" s="166">
        <v>0</v>
      </c>
      <c r="H51" s="166">
        <v>0</v>
      </c>
      <c r="I51" s="166">
        <v>0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81">
        <v>0</v>
      </c>
    </row>
    <row r="52" spans="2:17" x14ac:dyDescent="0.2">
      <c r="B52" s="178">
        <v>1541</v>
      </c>
      <c r="C52" s="179"/>
      <c r="D52" s="180" t="s">
        <v>710</v>
      </c>
      <c r="E52" s="166">
        <v>12836262.160665002</v>
      </c>
      <c r="F52" s="166">
        <v>1069688.5133887501</v>
      </c>
      <c r="G52" s="166">
        <v>1069688.5133887501</v>
      </c>
      <c r="H52" s="166">
        <v>1069688.5133887501</v>
      </c>
      <c r="I52" s="166">
        <v>1069688.5133887501</v>
      </c>
      <c r="J52" s="166">
        <v>1069688.5133887501</v>
      </c>
      <c r="K52" s="166">
        <v>1069688.5133887501</v>
      </c>
      <c r="L52" s="166">
        <v>1069688.5133887501</v>
      </c>
      <c r="M52" s="166">
        <v>1069688.5133887501</v>
      </c>
      <c r="N52" s="166">
        <v>1069688.5133887501</v>
      </c>
      <c r="O52" s="166">
        <v>1069688.5133887501</v>
      </c>
      <c r="P52" s="166">
        <v>1069688.5133887501</v>
      </c>
      <c r="Q52" s="181">
        <v>1069688.5133887501</v>
      </c>
    </row>
    <row r="53" spans="2:17" x14ac:dyDescent="0.2">
      <c r="B53" s="178">
        <v>1542</v>
      </c>
      <c r="C53" s="179"/>
      <c r="D53" s="180" t="s">
        <v>711</v>
      </c>
      <c r="E53" s="166">
        <v>230000</v>
      </c>
      <c r="F53" s="166">
        <v>0</v>
      </c>
      <c r="G53" s="166">
        <v>0</v>
      </c>
      <c r="H53" s="166">
        <v>0</v>
      </c>
      <c r="I53" s="166">
        <v>0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81">
        <v>230000</v>
      </c>
    </row>
    <row r="54" spans="2:17" x14ac:dyDescent="0.2">
      <c r="B54" s="178">
        <v>1543</v>
      </c>
      <c r="C54" s="179"/>
      <c r="D54" s="180" t="s">
        <v>712</v>
      </c>
      <c r="E54" s="166">
        <v>150000</v>
      </c>
      <c r="F54" s="166">
        <v>12500</v>
      </c>
      <c r="G54" s="166">
        <v>12500</v>
      </c>
      <c r="H54" s="166">
        <v>12500</v>
      </c>
      <c r="I54" s="166">
        <v>12500</v>
      </c>
      <c r="J54" s="166">
        <v>12500</v>
      </c>
      <c r="K54" s="166">
        <v>12500</v>
      </c>
      <c r="L54" s="166">
        <v>12500</v>
      </c>
      <c r="M54" s="166">
        <v>12500</v>
      </c>
      <c r="N54" s="166">
        <v>12500</v>
      </c>
      <c r="O54" s="166">
        <v>12500</v>
      </c>
      <c r="P54" s="166">
        <v>12500</v>
      </c>
      <c r="Q54" s="181">
        <v>12500</v>
      </c>
    </row>
    <row r="55" spans="2:17" x14ac:dyDescent="0.2">
      <c r="B55" s="178">
        <v>1544</v>
      </c>
      <c r="C55" s="179"/>
      <c r="D55" s="180" t="s">
        <v>713</v>
      </c>
      <c r="E55" s="166">
        <v>0</v>
      </c>
      <c r="F55" s="166">
        <v>0</v>
      </c>
      <c r="G55" s="166">
        <v>0</v>
      </c>
      <c r="H55" s="166">
        <v>0</v>
      </c>
      <c r="I55" s="166">
        <v>0</v>
      </c>
      <c r="J55" s="166"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81">
        <v>0</v>
      </c>
    </row>
    <row r="56" spans="2:17" x14ac:dyDescent="0.2">
      <c r="B56" s="178">
        <v>1551</v>
      </c>
      <c r="C56" s="179"/>
      <c r="D56" s="180" t="s">
        <v>714</v>
      </c>
      <c r="E56" s="166">
        <v>120000</v>
      </c>
      <c r="F56" s="166">
        <v>0</v>
      </c>
      <c r="G56" s="166">
        <v>120000</v>
      </c>
      <c r="H56" s="166">
        <v>0</v>
      </c>
      <c r="I56" s="166">
        <v>0</v>
      </c>
      <c r="J56" s="166"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81">
        <v>0</v>
      </c>
    </row>
    <row r="57" spans="2:17" x14ac:dyDescent="0.2">
      <c r="B57" s="178">
        <v>1591</v>
      </c>
      <c r="C57" s="179"/>
      <c r="D57" s="180" t="s">
        <v>715</v>
      </c>
      <c r="E57" s="166">
        <v>0</v>
      </c>
      <c r="F57" s="166">
        <v>0</v>
      </c>
      <c r="G57" s="166">
        <v>0</v>
      </c>
      <c r="H57" s="166">
        <v>0</v>
      </c>
      <c r="I57" s="166">
        <v>0</v>
      </c>
      <c r="J57" s="166"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81">
        <v>0</v>
      </c>
    </row>
    <row r="58" spans="2:17" x14ac:dyDescent="0.2">
      <c r="B58" s="178">
        <v>1592</v>
      </c>
      <c r="C58" s="179"/>
      <c r="D58" s="180" t="s">
        <v>716</v>
      </c>
      <c r="E58" s="166">
        <v>1000</v>
      </c>
      <c r="F58" s="166">
        <v>1000</v>
      </c>
      <c r="G58" s="166">
        <v>0</v>
      </c>
      <c r="H58" s="166">
        <v>0</v>
      </c>
      <c r="I58" s="166">
        <v>0</v>
      </c>
      <c r="J58" s="166"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81">
        <v>0</v>
      </c>
    </row>
    <row r="59" spans="2:17" x14ac:dyDescent="0.2">
      <c r="B59" s="178"/>
      <c r="C59" s="179"/>
      <c r="D59" s="180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81"/>
    </row>
    <row r="60" spans="2:17" x14ac:dyDescent="0.2">
      <c r="B60" s="339">
        <v>2000</v>
      </c>
      <c r="C60" s="340" t="s">
        <v>3</v>
      </c>
      <c r="D60" s="341"/>
      <c r="E60" s="342">
        <v>40948436.433140181</v>
      </c>
      <c r="F60" s="342">
        <v>5562229.8256087229</v>
      </c>
      <c r="G60" s="342">
        <v>10143601.660903424</v>
      </c>
      <c r="H60" s="342">
        <v>8624878.6879294701</v>
      </c>
      <c r="I60" s="342">
        <v>3162819.8615961373</v>
      </c>
      <c r="J60" s="342">
        <v>2352772.4699294702</v>
      </c>
      <c r="K60" s="342">
        <v>2365345.5345961372</v>
      </c>
      <c r="L60" s="342">
        <v>2010314.3609294705</v>
      </c>
      <c r="M60" s="342">
        <v>1373940.534596137</v>
      </c>
      <c r="N60" s="342">
        <v>1293446.2519294706</v>
      </c>
      <c r="O60" s="342">
        <v>1359175.534596137</v>
      </c>
      <c r="P60" s="342">
        <v>1358696.2519294706</v>
      </c>
      <c r="Q60" s="343">
        <v>1341215.4585961374</v>
      </c>
    </row>
    <row r="61" spans="2:17" s="168" customFormat="1" x14ac:dyDescent="0.2">
      <c r="B61" s="182">
        <v>2100</v>
      </c>
      <c r="C61" s="164"/>
      <c r="D61" s="165" t="s">
        <v>717</v>
      </c>
      <c r="E61" s="169">
        <v>2453751.1</v>
      </c>
      <c r="F61" s="169">
        <v>177256.32166666666</v>
      </c>
      <c r="G61" s="169">
        <v>246105.52833333332</v>
      </c>
      <c r="H61" s="169">
        <v>196006.32166666666</v>
      </c>
      <c r="I61" s="169">
        <v>233455.52833333332</v>
      </c>
      <c r="J61" s="169">
        <v>173236.32166666666</v>
      </c>
      <c r="K61" s="169">
        <v>238455.52833333332</v>
      </c>
      <c r="L61" s="169">
        <v>179336.32166666666</v>
      </c>
      <c r="M61" s="169">
        <v>238455.52833333332</v>
      </c>
      <c r="N61" s="169">
        <v>145936.32166666666</v>
      </c>
      <c r="O61" s="169">
        <v>247615.52833333332</v>
      </c>
      <c r="P61" s="169">
        <v>143936.32166666666</v>
      </c>
      <c r="Q61" s="183">
        <v>233955.52833333332</v>
      </c>
    </row>
    <row r="62" spans="2:17" x14ac:dyDescent="0.2">
      <c r="B62" s="178">
        <v>2111</v>
      </c>
      <c r="C62" s="179"/>
      <c r="D62" s="180" t="s">
        <v>718</v>
      </c>
      <c r="E62" s="166">
        <v>511115.24</v>
      </c>
      <c r="F62" s="166">
        <v>0</v>
      </c>
      <c r="G62" s="166">
        <v>85185.873333333337</v>
      </c>
      <c r="H62" s="166">
        <v>0</v>
      </c>
      <c r="I62" s="166">
        <v>85185.873333333337</v>
      </c>
      <c r="J62" s="166">
        <v>0</v>
      </c>
      <c r="K62" s="166">
        <v>85185.873333333337</v>
      </c>
      <c r="L62" s="166">
        <v>0</v>
      </c>
      <c r="M62" s="166">
        <v>85185.873333333337</v>
      </c>
      <c r="N62" s="166">
        <v>0</v>
      </c>
      <c r="O62" s="166">
        <v>85185.873333333337</v>
      </c>
      <c r="P62" s="166">
        <v>0</v>
      </c>
      <c r="Q62" s="181">
        <v>85185.873333333337</v>
      </c>
    </row>
    <row r="63" spans="2:17" x14ac:dyDescent="0.2">
      <c r="B63" s="178">
        <v>2112</v>
      </c>
      <c r="C63" s="179"/>
      <c r="D63" s="180" t="s">
        <v>719</v>
      </c>
      <c r="E63" s="166">
        <v>26000</v>
      </c>
      <c r="F63" s="166">
        <v>0</v>
      </c>
      <c r="G63" s="166">
        <v>4333.333333333333</v>
      </c>
      <c r="H63" s="166">
        <v>0</v>
      </c>
      <c r="I63" s="166">
        <v>4333.333333333333</v>
      </c>
      <c r="J63" s="166">
        <v>0</v>
      </c>
      <c r="K63" s="166">
        <v>4333.333333333333</v>
      </c>
      <c r="L63" s="166">
        <v>0</v>
      </c>
      <c r="M63" s="166">
        <v>4333.333333333333</v>
      </c>
      <c r="N63" s="166">
        <v>0</v>
      </c>
      <c r="O63" s="166">
        <v>4333.333333333333</v>
      </c>
      <c r="P63" s="166">
        <v>0</v>
      </c>
      <c r="Q63" s="181">
        <v>4333.333333333333</v>
      </c>
    </row>
    <row r="64" spans="2:17" x14ac:dyDescent="0.2">
      <c r="B64" s="178">
        <v>2113</v>
      </c>
      <c r="C64" s="179"/>
      <c r="D64" s="180" t="s">
        <v>720</v>
      </c>
      <c r="E64" s="166">
        <v>257700</v>
      </c>
      <c r="F64" s="166">
        <v>21475</v>
      </c>
      <c r="G64" s="166">
        <v>21475</v>
      </c>
      <c r="H64" s="166">
        <v>21475</v>
      </c>
      <c r="I64" s="166">
        <v>21475</v>
      </c>
      <c r="J64" s="166">
        <v>21475</v>
      </c>
      <c r="K64" s="166">
        <v>21475</v>
      </c>
      <c r="L64" s="166">
        <v>21475</v>
      </c>
      <c r="M64" s="166">
        <v>21475</v>
      </c>
      <c r="N64" s="166">
        <v>21475</v>
      </c>
      <c r="O64" s="166">
        <v>21475</v>
      </c>
      <c r="P64" s="166">
        <v>21475</v>
      </c>
      <c r="Q64" s="181">
        <v>21475</v>
      </c>
    </row>
    <row r="65" spans="2:17" x14ac:dyDescent="0.2">
      <c r="B65" s="178">
        <v>2121</v>
      </c>
      <c r="C65" s="179"/>
      <c r="D65" s="180" t="s">
        <v>721</v>
      </c>
      <c r="E65" s="166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6">
        <v>0</v>
      </c>
      <c r="Q65" s="181">
        <v>0</v>
      </c>
    </row>
    <row r="66" spans="2:17" x14ac:dyDescent="0.2">
      <c r="B66" s="178">
        <v>2131</v>
      </c>
      <c r="C66" s="179"/>
      <c r="D66" s="180" t="s">
        <v>722</v>
      </c>
      <c r="E66" s="166">
        <v>0</v>
      </c>
      <c r="F66" s="166">
        <v>0</v>
      </c>
      <c r="G66" s="166">
        <v>0</v>
      </c>
      <c r="H66" s="166">
        <v>0</v>
      </c>
      <c r="I66" s="166">
        <v>0</v>
      </c>
      <c r="J66" s="166">
        <v>0</v>
      </c>
      <c r="K66" s="166">
        <v>0</v>
      </c>
      <c r="L66" s="166">
        <v>0</v>
      </c>
      <c r="M66" s="166">
        <v>0</v>
      </c>
      <c r="N66" s="166">
        <v>0</v>
      </c>
      <c r="O66" s="166">
        <v>0</v>
      </c>
      <c r="P66" s="166">
        <v>0</v>
      </c>
      <c r="Q66" s="181">
        <v>0</v>
      </c>
    </row>
    <row r="67" spans="2:17" x14ac:dyDescent="0.2">
      <c r="B67" s="178">
        <v>2141</v>
      </c>
      <c r="C67" s="179"/>
      <c r="D67" s="180" t="s">
        <v>723</v>
      </c>
      <c r="E67" s="166">
        <v>597050</v>
      </c>
      <c r="F67" s="166">
        <v>49754.166666666664</v>
      </c>
      <c r="G67" s="166">
        <v>49754.166666666664</v>
      </c>
      <c r="H67" s="166">
        <v>49754.166666666664</v>
      </c>
      <c r="I67" s="166">
        <v>49754.166666666664</v>
      </c>
      <c r="J67" s="166">
        <v>49754.166666666664</v>
      </c>
      <c r="K67" s="166">
        <v>49754.166666666664</v>
      </c>
      <c r="L67" s="166">
        <v>49754.166666666664</v>
      </c>
      <c r="M67" s="166">
        <v>49754.166666666664</v>
      </c>
      <c r="N67" s="166">
        <v>49754.166666666664</v>
      </c>
      <c r="O67" s="166">
        <v>49754.166666666664</v>
      </c>
      <c r="P67" s="166">
        <v>49754.166666666664</v>
      </c>
      <c r="Q67" s="181">
        <v>49754.166666666664</v>
      </c>
    </row>
    <row r="68" spans="2:17" x14ac:dyDescent="0.2">
      <c r="B68" s="178">
        <v>2142</v>
      </c>
      <c r="C68" s="179"/>
      <c r="D68" s="180" t="s">
        <v>724</v>
      </c>
      <c r="E68" s="166">
        <v>32500</v>
      </c>
      <c r="F68" s="166">
        <v>5000</v>
      </c>
      <c r="G68" s="166">
        <v>5000</v>
      </c>
      <c r="H68" s="166">
        <v>5000</v>
      </c>
      <c r="I68" s="166">
        <v>0</v>
      </c>
      <c r="J68" s="166">
        <v>5000</v>
      </c>
      <c r="K68" s="166">
        <v>5000</v>
      </c>
      <c r="L68" s="166">
        <v>0</v>
      </c>
      <c r="M68" s="166">
        <v>5000</v>
      </c>
      <c r="N68" s="166">
        <v>2000</v>
      </c>
      <c r="O68" s="166">
        <v>0</v>
      </c>
      <c r="P68" s="166">
        <v>0</v>
      </c>
      <c r="Q68" s="181">
        <v>500</v>
      </c>
    </row>
    <row r="69" spans="2:17" x14ac:dyDescent="0.2">
      <c r="B69" s="178">
        <v>2151</v>
      </c>
      <c r="C69" s="179"/>
      <c r="D69" s="180" t="s">
        <v>725</v>
      </c>
      <c r="E69" s="166">
        <v>872485.86</v>
      </c>
      <c r="F69" s="166">
        <v>72707.154999999999</v>
      </c>
      <c r="G69" s="166">
        <v>72707.154999999999</v>
      </c>
      <c r="H69" s="166">
        <v>72707.154999999999</v>
      </c>
      <c r="I69" s="166">
        <v>72707.154999999999</v>
      </c>
      <c r="J69" s="166">
        <v>72707.154999999999</v>
      </c>
      <c r="K69" s="166">
        <v>72707.154999999999</v>
      </c>
      <c r="L69" s="166">
        <v>72707.154999999999</v>
      </c>
      <c r="M69" s="166">
        <v>72707.154999999999</v>
      </c>
      <c r="N69" s="166">
        <v>72707.154999999999</v>
      </c>
      <c r="O69" s="166">
        <v>72707.154999999999</v>
      </c>
      <c r="P69" s="166">
        <v>72707.154999999999</v>
      </c>
      <c r="Q69" s="181">
        <v>72707.154999999999</v>
      </c>
    </row>
    <row r="70" spans="2:17" x14ac:dyDescent="0.2">
      <c r="B70" s="178">
        <v>2161</v>
      </c>
      <c r="C70" s="179"/>
      <c r="D70" s="180" t="s">
        <v>726</v>
      </c>
      <c r="E70" s="166">
        <v>141600</v>
      </c>
      <c r="F70" s="166">
        <v>28320</v>
      </c>
      <c r="G70" s="166">
        <v>0</v>
      </c>
      <c r="H70" s="166">
        <v>42480</v>
      </c>
      <c r="I70" s="166">
        <v>0</v>
      </c>
      <c r="J70" s="166">
        <v>21240</v>
      </c>
      <c r="K70" s="166">
        <v>0</v>
      </c>
      <c r="L70" s="166">
        <v>35400</v>
      </c>
      <c r="M70" s="166">
        <v>0</v>
      </c>
      <c r="N70" s="166">
        <v>0</v>
      </c>
      <c r="O70" s="166">
        <v>14160</v>
      </c>
      <c r="P70" s="166">
        <v>0</v>
      </c>
      <c r="Q70" s="181">
        <v>0</v>
      </c>
    </row>
    <row r="71" spans="2:17" x14ac:dyDescent="0.2">
      <c r="B71" s="178">
        <v>2171</v>
      </c>
      <c r="C71" s="179"/>
      <c r="D71" s="180" t="s">
        <v>727</v>
      </c>
      <c r="E71" s="166">
        <v>15300</v>
      </c>
      <c r="F71" s="166">
        <v>0</v>
      </c>
      <c r="G71" s="166">
        <v>7650</v>
      </c>
      <c r="H71" s="166">
        <v>4590</v>
      </c>
      <c r="I71" s="166">
        <v>0</v>
      </c>
      <c r="J71" s="166">
        <v>3060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6">
        <v>0</v>
      </c>
      <c r="Q71" s="181">
        <v>0</v>
      </c>
    </row>
    <row r="72" spans="2:17" x14ac:dyDescent="0.2">
      <c r="B72" s="178">
        <v>2181</v>
      </c>
      <c r="C72" s="179"/>
      <c r="D72" s="180" t="s">
        <v>728</v>
      </c>
      <c r="E72" s="166">
        <v>0</v>
      </c>
      <c r="F72" s="166">
        <v>0</v>
      </c>
      <c r="G72" s="166">
        <v>0</v>
      </c>
      <c r="H72" s="166">
        <v>0</v>
      </c>
      <c r="I72" s="166">
        <v>0</v>
      </c>
      <c r="J72" s="166"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6">
        <v>0</v>
      </c>
      <c r="Q72" s="181">
        <v>0</v>
      </c>
    </row>
    <row r="73" spans="2:17" x14ac:dyDescent="0.2">
      <c r="B73" s="178">
        <v>2182</v>
      </c>
      <c r="C73" s="179"/>
      <c r="D73" s="180" t="s">
        <v>729</v>
      </c>
      <c r="E73" s="166">
        <v>0</v>
      </c>
      <c r="F73" s="166">
        <v>0</v>
      </c>
      <c r="G73" s="166">
        <v>0</v>
      </c>
      <c r="H73" s="166">
        <v>0</v>
      </c>
      <c r="I73" s="166">
        <v>0</v>
      </c>
      <c r="J73" s="166"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6">
        <v>0</v>
      </c>
      <c r="Q73" s="181">
        <v>0</v>
      </c>
    </row>
    <row r="74" spans="2:17" x14ac:dyDescent="0.2">
      <c r="B74" s="174">
        <v>2200</v>
      </c>
      <c r="C74" s="164"/>
      <c r="D74" s="165" t="s">
        <v>730</v>
      </c>
      <c r="E74" s="167">
        <v>694700</v>
      </c>
      <c r="F74" s="167">
        <v>55016.666666666664</v>
      </c>
      <c r="G74" s="167">
        <v>59516.666666666664</v>
      </c>
      <c r="H74" s="167">
        <v>67016.666666666672</v>
      </c>
      <c r="I74" s="167">
        <v>55016.666666666664</v>
      </c>
      <c r="J74" s="167">
        <v>55016.666666666664</v>
      </c>
      <c r="K74" s="167">
        <v>55016.666666666664</v>
      </c>
      <c r="L74" s="167">
        <v>67016.666666666672</v>
      </c>
      <c r="M74" s="167">
        <v>55016.666666666664</v>
      </c>
      <c r="N74" s="167">
        <v>55016.666666666664</v>
      </c>
      <c r="O74" s="167">
        <v>55016.666666666664</v>
      </c>
      <c r="P74" s="167">
        <v>61016.666666666672</v>
      </c>
      <c r="Q74" s="175">
        <v>55016.666666666664</v>
      </c>
    </row>
    <row r="75" spans="2:17" x14ac:dyDescent="0.2">
      <c r="B75" s="178">
        <v>2211</v>
      </c>
      <c r="C75" s="179"/>
      <c r="D75" s="180" t="s">
        <v>731</v>
      </c>
      <c r="E75" s="166">
        <v>30000</v>
      </c>
      <c r="F75" s="166">
        <v>0</v>
      </c>
      <c r="G75" s="166">
        <v>0</v>
      </c>
      <c r="H75" s="166">
        <v>12000</v>
      </c>
      <c r="I75" s="166">
        <v>0</v>
      </c>
      <c r="J75" s="166">
        <v>0</v>
      </c>
      <c r="K75" s="166">
        <v>0</v>
      </c>
      <c r="L75" s="166">
        <v>12000</v>
      </c>
      <c r="M75" s="166">
        <v>0</v>
      </c>
      <c r="N75" s="166">
        <v>0</v>
      </c>
      <c r="O75" s="166">
        <v>0</v>
      </c>
      <c r="P75" s="166">
        <v>6000</v>
      </c>
      <c r="Q75" s="181">
        <v>0</v>
      </c>
    </row>
    <row r="76" spans="2:17" x14ac:dyDescent="0.2">
      <c r="B76" s="178">
        <v>2212</v>
      </c>
      <c r="C76" s="179"/>
      <c r="D76" s="180" t="s">
        <v>732</v>
      </c>
      <c r="E76" s="166">
        <v>87500</v>
      </c>
      <c r="F76" s="166">
        <v>7291.666666666667</v>
      </c>
      <c r="G76" s="166">
        <v>7291.666666666667</v>
      </c>
      <c r="H76" s="166">
        <v>7291.666666666667</v>
      </c>
      <c r="I76" s="166">
        <v>7291.666666666667</v>
      </c>
      <c r="J76" s="166">
        <v>7291.666666666667</v>
      </c>
      <c r="K76" s="166">
        <v>7291.666666666667</v>
      </c>
      <c r="L76" s="166">
        <v>7291.666666666667</v>
      </c>
      <c r="M76" s="166">
        <v>7291.666666666667</v>
      </c>
      <c r="N76" s="166">
        <v>7291.666666666667</v>
      </c>
      <c r="O76" s="166">
        <v>7291.666666666667</v>
      </c>
      <c r="P76" s="166">
        <v>7291.666666666667</v>
      </c>
      <c r="Q76" s="181">
        <v>7291.666666666667</v>
      </c>
    </row>
    <row r="77" spans="2:17" x14ac:dyDescent="0.2">
      <c r="B77" s="178">
        <v>2213</v>
      </c>
      <c r="C77" s="179"/>
      <c r="D77" s="180" t="s">
        <v>733</v>
      </c>
      <c r="E77" s="166">
        <v>0</v>
      </c>
      <c r="F77" s="166">
        <v>0</v>
      </c>
      <c r="G77" s="166">
        <v>0</v>
      </c>
      <c r="H77" s="166">
        <v>0</v>
      </c>
      <c r="I77" s="166">
        <v>0</v>
      </c>
      <c r="J77" s="166">
        <v>0</v>
      </c>
      <c r="K77" s="166">
        <v>0</v>
      </c>
      <c r="L77" s="166">
        <v>0</v>
      </c>
      <c r="M77" s="166">
        <v>0</v>
      </c>
      <c r="N77" s="166">
        <v>0</v>
      </c>
      <c r="O77" s="166">
        <v>0</v>
      </c>
      <c r="P77" s="166">
        <v>0</v>
      </c>
      <c r="Q77" s="181">
        <v>0</v>
      </c>
    </row>
    <row r="78" spans="2:17" x14ac:dyDescent="0.2">
      <c r="B78" s="178">
        <v>2214</v>
      </c>
      <c r="C78" s="179"/>
      <c r="D78" s="180" t="s">
        <v>734</v>
      </c>
      <c r="E78" s="166">
        <v>362700</v>
      </c>
      <c r="F78" s="166">
        <v>30225</v>
      </c>
      <c r="G78" s="166">
        <v>30225</v>
      </c>
      <c r="H78" s="166">
        <v>30225</v>
      </c>
      <c r="I78" s="166">
        <v>30225</v>
      </c>
      <c r="J78" s="166">
        <v>30225</v>
      </c>
      <c r="K78" s="166">
        <v>30225</v>
      </c>
      <c r="L78" s="166">
        <v>30225</v>
      </c>
      <c r="M78" s="166">
        <v>30225</v>
      </c>
      <c r="N78" s="166">
        <v>30225</v>
      </c>
      <c r="O78" s="166">
        <v>30225</v>
      </c>
      <c r="P78" s="166">
        <v>30225</v>
      </c>
      <c r="Q78" s="181">
        <v>30225</v>
      </c>
    </row>
    <row r="79" spans="2:17" x14ac:dyDescent="0.2">
      <c r="B79" s="178">
        <v>2221</v>
      </c>
      <c r="C79" s="179"/>
      <c r="D79" s="180" t="s">
        <v>735</v>
      </c>
      <c r="E79" s="166">
        <v>210000</v>
      </c>
      <c r="F79" s="166">
        <v>17500</v>
      </c>
      <c r="G79" s="166">
        <v>17500</v>
      </c>
      <c r="H79" s="166">
        <v>17500</v>
      </c>
      <c r="I79" s="166">
        <v>17500</v>
      </c>
      <c r="J79" s="166">
        <v>17500</v>
      </c>
      <c r="K79" s="166">
        <v>17500</v>
      </c>
      <c r="L79" s="166">
        <v>17500</v>
      </c>
      <c r="M79" s="166">
        <v>17500</v>
      </c>
      <c r="N79" s="166">
        <v>17500</v>
      </c>
      <c r="O79" s="166">
        <v>17500</v>
      </c>
      <c r="P79" s="166">
        <v>17500</v>
      </c>
      <c r="Q79" s="181">
        <v>17500</v>
      </c>
    </row>
    <row r="80" spans="2:17" x14ac:dyDescent="0.2">
      <c r="B80" s="178">
        <v>2231</v>
      </c>
      <c r="C80" s="179"/>
      <c r="D80" s="180" t="s">
        <v>736</v>
      </c>
      <c r="E80" s="166">
        <v>4500</v>
      </c>
      <c r="F80" s="166">
        <v>0</v>
      </c>
      <c r="G80" s="166">
        <v>4500</v>
      </c>
      <c r="H80" s="166">
        <v>0</v>
      </c>
      <c r="I80" s="166">
        <v>0</v>
      </c>
      <c r="J80" s="166">
        <v>0</v>
      </c>
      <c r="K80" s="166">
        <v>0</v>
      </c>
      <c r="L80" s="166">
        <v>0</v>
      </c>
      <c r="M80" s="166">
        <v>0</v>
      </c>
      <c r="N80" s="166">
        <v>0</v>
      </c>
      <c r="O80" s="166">
        <v>0</v>
      </c>
      <c r="P80" s="166">
        <v>0</v>
      </c>
      <c r="Q80" s="181">
        <v>0</v>
      </c>
    </row>
    <row r="81" spans="2:17" x14ac:dyDescent="0.2">
      <c r="B81" s="174">
        <v>2300</v>
      </c>
      <c r="C81" s="164"/>
      <c r="D81" s="165" t="s">
        <v>737</v>
      </c>
      <c r="E81" s="167">
        <v>335050</v>
      </c>
      <c r="F81" s="167">
        <v>27920.833333333332</v>
      </c>
      <c r="G81" s="167">
        <v>27920.833333333332</v>
      </c>
      <c r="H81" s="167">
        <v>27920.833333333332</v>
      </c>
      <c r="I81" s="167">
        <v>27920.833333333332</v>
      </c>
      <c r="J81" s="167">
        <v>27920.833333333332</v>
      </c>
      <c r="K81" s="167">
        <v>27920.833333333332</v>
      </c>
      <c r="L81" s="167">
        <v>27920.833333333332</v>
      </c>
      <c r="M81" s="167">
        <v>27920.833333333332</v>
      </c>
      <c r="N81" s="167">
        <v>27920.833333333332</v>
      </c>
      <c r="O81" s="167">
        <v>27920.833333333332</v>
      </c>
      <c r="P81" s="167">
        <v>27920.833333333332</v>
      </c>
      <c r="Q81" s="175">
        <v>27920.833333333332</v>
      </c>
    </row>
    <row r="82" spans="2:17" x14ac:dyDescent="0.2">
      <c r="B82" s="178">
        <v>2311</v>
      </c>
      <c r="C82" s="179"/>
      <c r="D82" s="180" t="s">
        <v>738</v>
      </c>
      <c r="E82" s="166">
        <v>0</v>
      </c>
      <c r="F82" s="166">
        <v>0</v>
      </c>
      <c r="G82" s="166">
        <v>0</v>
      </c>
      <c r="H82" s="166">
        <v>0</v>
      </c>
      <c r="I82" s="166">
        <v>0</v>
      </c>
      <c r="J82" s="166">
        <v>0</v>
      </c>
      <c r="K82" s="166">
        <v>0</v>
      </c>
      <c r="L82" s="166">
        <v>0</v>
      </c>
      <c r="M82" s="166">
        <v>0</v>
      </c>
      <c r="N82" s="166">
        <v>0</v>
      </c>
      <c r="O82" s="166">
        <v>0</v>
      </c>
      <c r="P82" s="166">
        <v>0</v>
      </c>
      <c r="Q82" s="181">
        <v>0</v>
      </c>
    </row>
    <row r="83" spans="2:17" x14ac:dyDescent="0.2">
      <c r="B83" s="178">
        <v>2312</v>
      </c>
      <c r="C83" s="179"/>
      <c r="D83" s="180" t="s">
        <v>739</v>
      </c>
      <c r="E83" s="166">
        <v>0</v>
      </c>
      <c r="F83" s="166">
        <v>0</v>
      </c>
      <c r="G83" s="166">
        <v>0</v>
      </c>
      <c r="H83" s="166">
        <v>0</v>
      </c>
      <c r="I83" s="166">
        <v>0</v>
      </c>
      <c r="J83" s="166">
        <v>0</v>
      </c>
      <c r="K83" s="166">
        <v>0</v>
      </c>
      <c r="L83" s="166">
        <v>0</v>
      </c>
      <c r="M83" s="166">
        <v>0</v>
      </c>
      <c r="N83" s="166">
        <v>0</v>
      </c>
      <c r="O83" s="166">
        <v>0</v>
      </c>
      <c r="P83" s="166">
        <v>0</v>
      </c>
      <c r="Q83" s="181">
        <v>0</v>
      </c>
    </row>
    <row r="84" spans="2:17" x14ac:dyDescent="0.2">
      <c r="B84" s="178">
        <v>2321</v>
      </c>
      <c r="C84" s="179"/>
      <c r="D84" s="180" t="s">
        <v>740</v>
      </c>
      <c r="E84" s="166">
        <v>0</v>
      </c>
      <c r="F84" s="166">
        <v>0</v>
      </c>
      <c r="G84" s="166">
        <v>0</v>
      </c>
      <c r="H84" s="166">
        <v>0</v>
      </c>
      <c r="I84" s="166">
        <v>0</v>
      </c>
      <c r="J84" s="166">
        <v>0</v>
      </c>
      <c r="K84" s="166">
        <v>0</v>
      </c>
      <c r="L84" s="166">
        <v>0</v>
      </c>
      <c r="M84" s="166">
        <v>0</v>
      </c>
      <c r="N84" s="166">
        <v>0</v>
      </c>
      <c r="O84" s="166">
        <v>0</v>
      </c>
      <c r="P84" s="166">
        <v>0</v>
      </c>
      <c r="Q84" s="181">
        <v>0</v>
      </c>
    </row>
    <row r="85" spans="2:17" x14ac:dyDescent="0.2">
      <c r="B85" s="178">
        <v>2331</v>
      </c>
      <c r="C85" s="179"/>
      <c r="D85" s="180" t="s">
        <v>741</v>
      </c>
      <c r="E85" s="166">
        <v>0</v>
      </c>
      <c r="F85" s="166">
        <v>0</v>
      </c>
      <c r="G85" s="166">
        <v>0</v>
      </c>
      <c r="H85" s="166">
        <v>0</v>
      </c>
      <c r="I85" s="166">
        <v>0</v>
      </c>
      <c r="J85" s="166">
        <v>0</v>
      </c>
      <c r="K85" s="166">
        <v>0</v>
      </c>
      <c r="L85" s="166">
        <v>0</v>
      </c>
      <c r="M85" s="166">
        <v>0</v>
      </c>
      <c r="N85" s="166">
        <v>0</v>
      </c>
      <c r="O85" s="166">
        <v>0</v>
      </c>
      <c r="P85" s="166">
        <v>0</v>
      </c>
      <c r="Q85" s="181">
        <v>0</v>
      </c>
    </row>
    <row r="86" spans="2:17" x14ac:dyDescent="0.2">
      <c r="B86" s="178">
        <v>2341</v>
      </c>
      <c r="C86" s="179"/>
      <c r="D86" s="180" t="s">
        <v>742</v>
      </c>
      <c r="E86" s="166">
        <v>0</v>
      </c>
      <c r="F86" s="166">
        <v>0</v>
      </c>
      <c r="G86" s="166">
        <v>0</v>
      </c>
      <c r="H86" s="166">
        <v>0</v>
      </c>
      <c r="I86" s="166">
        <v>0</v>
      </c>
      <c r="J86" s="166">
        <v>0</v>
      </c>
      <c r="K86" s="166">
        <v>0</v>
      </c>
      <c r="L86" s="166">
        <v>0</v>
      </c>
      <c r="M86" s="166">
        <v>0</v>
      </c>
      <c r="N86" s="166">
        <v>0</v>
      </c>
      <c r="O86" s="166">
        <v>0</v>
      </c>
      <c r="P86" s="166">
        <v>0</v>
      </c>
      <c r="Q86" s="181">
        <v>0</v>
      </c>
    </row>
    <row r="87" spans="2:17" x14ac:dyDescent="0.2">
      <c r="B87" s="178">
        <v>2351</v>
      </c>
      <c r="C87" s="179"/>
      <c r="D87" s="180" t="s">
        <v>743</v>
      </c>
      <c r="E87" s="166">
        <v>0</v>
      </c>
      <c r="F87" s="166">
        <v>0</v>
      </c>
      <c r="G87" s="166">
        <v>0</v>
      </c>
      <c r="H87" s="166">
        <v>0</v>
      </c>
      <c r="I87" s="166">
        <v>0</v>
      </c>
      <c r="J87" s="166">
        <v>0</v>
      </c>
      <c r="K87" s="166">
        <v>0</v>
      </c>
      <c r="L87" s="166">
        <v>0</v>
      </c>
      <c r="M87" s="166">
        <v>0</v>
      </c>
      <c r="N87" s="166">
        <v>0</v>
      </c>
      <c r="O87" s="166">
        <v>0</v>
      </c>
      <c r="P87" s="166">
        <v>0</v>
      </c>
      <c r="Q87" s="181">
        <v>0</v>
      </c>
    </row>
    <row r="88" spans="2:17" x14ac:dyDescent="0.2">
      <c r="B88" s="178">
        <v>2361</v>
      </c>
      <c r="C88" s="179"/>
      <c r="D88" s="180" t="s">
        <v>744</v>
      </c>
      <c r="E88" s="166">
        <v>0</v>
      </c>
      <c r="F88" s="166">
        <v>0</v>
      </c>
      <c r="G88" s="166">
        <v>0</v>
      </c>
      <c r="H88" s="166">
        <v>0</v>
      </c>
      <c r="I88" s="166">
        <v>0</v>
      </c>
      <c r="J88" s="166">
        <v>0</v>
      </c>
      <c r="K88" s="166">
        <v>0</v>
      </c>
      <c r="L88" s="166">
        <v>0</v>
      </c>
      <c r="M88" s="166">
        <v>0</v>
      </c>
      <c r="N88" s="166">
        <v>0</v>
      </c>
      <c r="O88" s="166">
        <v>0</v>
      </c>
      <c r="P88" s="166">
        <v>0</v>
      </c>
      <c r="Q88" s="181">
        <v>0</v>
      </c>
    </row>
    <row r="89" spans="2:17" x14ac:dyDescent="0.2">
      <c r="B89" s="178">
        <v>2371</v>
      </c>
      <c r="C89" s="179"/>
      <c r="D89" s="180" t="s">
        <v>745</v>
      </c>
      <c r="E89" s="166">
        <v>0</v>
      </c>
      <c r="F89" s="166">
        <v>0</v>
      </c>
      <c r="G89" s="166">
        <v>0</v>
      </c>
      <c r="H89" s="166">
        <v>0</v>
      </c>
      <c r="I89" s="166">
        <v>0</v>
      </c>
      <c r="J89" s="166">
        <v>0</v>
      </c>
      <c r="K89" s="166">
        <v>0</v>
      </c>
      <c r="L89" s="166">
        <v>0</v>
      </c>
      <c r="M89" s="166">
        <v>0</v>
      </c>
      <c r="N89" s="166">
        <v>0</v>
      </c>
      <c r="O89" s="166">
        <v>0</v>
      </c>
      <c r="P89" s="166">
        <v>0</v>
      </c>
      <c r="Q89" s="181">
        <v>0</v>
      </c>
    </row>
    <row r="90" spans="2:17" x14ac:dyDescent="0.2">
      <c r="B90" s="178">
        <v>2381</v>
      </c>
      <c r="C90" s="179"/>
      <c r="D90" s="180" t="s">
        <v>746</v>
      </c>
      <c r="E90" s="166">
        <v>0</v>
      </c>
      <c r="F90" s="166">
        <v>0</v>
      </c>
      <c r="G90" s="166">
        <v>0</v>
      </c>
      <c r="H90" s="166">
        <v>0</v>
      </c>
      <c r="I90" s="166">
        <v>0</v>
      </c>
      <c r="J90" s="166">
        <v>0</v>
      </c>
      <c r="K90" s="166">
        <v>0</v>
      </c>
      <c r="L90" s="166">
        <v>0</v>
      </c>
      <c r="M90" s="166">
        <v>0</v>
      </c>
      <c r="N90" s="166">
        <v>0</v>
      </c>
      <c r="O90" s="166">
        <v>0</v>
      </c>
      <c r="P90" s="166">
        <v>0</v>
      </c>
      <c r="Q90" s="181">
        <v>0</v>
      </c>
    </row>
    <row r="91" spans="2:17" x14ac:dyDescent="0.2">
      <c r="B91" s="178">
        <v>2382</v>
      </c>
      <c r="C91" s="179"/>
      <c r="D91" s="180" t="s">
        <v>747</v>
      </c>
      <c r="E91" s="166">
        <v>0</v>
      </c>
      <c r="F91" s="166">
        <v>0</v>
      </c>
      <c r="G91" s="166">
        <v>0</v>
      </c>
      <c r="H91" s="166">
        <v>0</v>
      </c>
      <c r="I91" s="166">
        <v>0</v>
      </c>
      <c r="J91" s="166">
        <v>0</v>
      </c>
      <c r="K91" s="166">
        <v>0</v>
      </c>
      <c r="L91" s="166">
        <v>0</v>
      </c>
      <c r="M91" s="166">
        <v>0</v>
      </c>
      <c r="N91" s="166">
        <v>0</v>
      </c>
      <c r="O91" s="166">
        <v>0</v>
      </c>
      <c r="P91" s="166">
        <v>0</v>
      </c>
      <c r="Q91" s="181">
        <v>0</v>
      </c>
    </row>
    <row r="92" spans="2:17" x14ac:dyDescent="0.2">
      <c r="B92" s="178">
        <v>2391</v>
      </c>
      <c r="C92" s="179"/>
      <c r="D92" s="180" t="s">
        <v>748</v>
      </c>
      <c r="E92" s="166">
        <v>335050</v>
      </c>
      <c r="F92" s="166">
        <v>27920.833333333332</v>
      </c>
      <c r="G92" s="166">
        <v>27920.833333333332</v>
      </c>
      <c r="H92" s="166">
        <v>27920.833333333332</v>
      </c>
      <c r="I92" s="166">
        <v>27920.833333333332</v>
      </c>
      <c r="J92" s="166">
        <v>27920.833333333332</v>
      </c>
      <c r="K92" s="166">
        <v>27920.833333333332</v>
      </c>
      <c r="L92" s="166">
        <v>27920.833333333332</v>
      </c>
      <c r="M92" s="166">
        <v>27920.833333333332</v>
      </c>
      <c r="N92" s="166">
        <v>27920.833333333332</v>
      </c>
      <c r="O92" s="166">
        <v>27920.833333333332</v>
      </c>
      <c r="P92" s="166">
        <v>27920.833333333332</v>
      </c>
      <c r="Q92" s="181">
        <v>27920.833333333332</v>
      </c>
    </row>
    <row r="93" spans="2:17" x14ac:dyDescent="0.2">
      <c r="B93" s="174">
        <v>2400</v>
      </c>
      <c r="C93" s="164"/>
      <c r="D93" s="165" t="s">
        <v>749</v>
      </c>
      <c r="E93" s="167">
        <v>23755968.853140183</v>
      </c>
      <c r="F93" s="167">
        <v>4487476.3289420549</v>
      </c>
      <c r="G93" s="167">
        <v>7907423.8815700915</v>
      </c>
      <c r="H93" s="167">
        <v>5579300.191262804</v>
      </c>
      <c r="I93" s="167">
        <v>1515692.0822628036</v>
      </c>
      <c r="J93" s="167">
        <v>1316463.9732628036</v>
      </c>
      <c r="K93" s="167">
        <v>656517.75526280364</v>
      </c>
      <c r="L93" s="167">
        <v>955905.86426280369</v>
      </c>
      <c r="M93" s="167">
        <v>248687.75526280366</v>
      </c>
      <c r="N93" s="167">
        <v>284437.75526280364</v>
      </c>
      <c r="O93" s="167">
        <v>244187.75526280366</v>
      </c>
      <c r="P93" s="167">
        <v>315687.75526280364</v>
      </c>
      <c r="Q93" s="175">
        <v>244187.75526280366</v>
      </c>
    </row>
    <row r="94" spans="2:17" x14ac:dyDescent="0.2">
      <c r="B94" s="178">
        <v>2411</v>
      </c>
      <c r="C94" s="179"/>
      <c r="D94" s="180" t="s">
        <v>750</v>
      </c>
      <c r="E94" s="166">
        <v>45500</v>
      </c>
      <c r="F94" s="166">
        <v>0</v>
      </c>
      <c r="G94" s="166">
        <v>0</v>
      </c>
      <c r="H94" s="166">
        <v>22750</v>
      </c>
      <c r="I94" s="166">
        <v>0</v>
      </c>
      <c r="J94" s="166">
        <v>0</v>
      </c>
      <c r="K94" s="166">
        <v>0</v>
      </c>
      <c r="L94" s="166">
        <v>22750</v>
      </c>
      <c r="M94" s="166">
        <v>0</v>
      </c>
      <c r="N94" s="166">
        <v>0</v>
      </c>
      <c r="O94" s="166">
        <v>0</v>
      </c>
      <c r="P94" s="166">
        <v>0</v>
      </c>
      <c r="Q94" s="181">
        <v>0</v>
      </c>
    </row>
    <row r="95" spans="2:17" x14ac:dyDescent="0.2">
      <c r="B95" s="178">
        <v>2421</v>
      </c>
      <c r="C95" s="179"/>
      <c r="D95" s="180" t="s">
        <v>751</v>
      </c>
      <c r="E95" s="166">
        <v>2625581.09</v>
      </c>
      <c r="F95" s="166">
        <v>0</v>
      </c>
      <c r="G95" s="166">
        <v>0</v>
      </c>
      <c r="H95" s="166">
        <v>1050232.436</v>
      </c>
      <c r="I95" s="166">
        <v>787674.32699999993</v>
      </c>
      <c r="J95" s="166">
        <v>525116.21799999999</v>
      </c>
      <c r="K95" s="166">
        <v>0</v>
      </c>
      <c r="L95" s="166">
        <v>262558.109</v>
      </c>
      <c r="M95" s="166">
        <v>0</v>
      </c>
      <c r="N95" s="166">
        <v>0</v>
      </c>
      <c r="O95" s="166">
        <v>0</v>
      </c>
      <c r="P95" s="166">
        <v>0</v>
      </c>
      <c r="Q95" s="181">
        <v>0</v>
      </c>
    </row>
    <row r="96" spans="2:17" x14ac:dyDescent="0.2">
      <c r="B96" s="178">
        <v>2431</v>
      </c>
      <c r="C96" s="179"/>
      <c r="D96" s="180" t="s">
        <v>752</v>
      </c>
      <c r="E96" s="166">
        <v>4000</v>
      </c>
      <c r="F96" s="166">
        <v>0</v>
      </c>
      <c r="G96" s="166">
        <v>0</v>
      </c>
      <c r="H96" s="166">
        <v>4000</v>
      </c>
      <c r="I96" s="166">
        <v>0</v>
      </c>
      <c r="J96" s="166">
        <v>0</v>
      </c>
      <c r="K96" s="166">
        <v>0</v>
      </c>
      <c r="L96" s="166">
        <v>0</v>
      </c>
      <c r="M96" s="166">
        <v>0</v>
      </c>
      <c r="N96" s="166">
        <v>0</v>
      </c>
      <c r="O96" s="166">
        <v>0</v>
      </c>
      <c r="P96" s="166">
        <v>0</v>
      </c>
      <c r="Q96" s="181">
        <v>0</v>
      </c>
    </row>
    <row r="97" spans="2:17" x14ac:dyDescent="0.2">
      <c r="B97" s="178">
        <v>2441</v>
      </c>
      <c r="C97" s="179"/>
      <c r="D97" s="180" t="s">
        <v>753</v>
      </c>
      <c r="E97" s="166">
        <v>70400</v>
      </c>
      <c r="F97" s="166">
        <v>0</v>
      </c>
      <c r="G97" s="166">
        <v>28160</v>
      </c>
      <c r="H97" s="166">
        <v>14080</v>
      </c>
      <c r="I97" s="166">
        <v>0</v>
      </c>
      <c r="J97" s="166">
        <v>14080</v>
      </c>
      <c r="K97" s="166">
        <v>0</v>
      </c>
      <c r="L97" s="166">
        <v>14080</v>
      </c>
      <c r="M97" s="166">
        <v>0</v>
      </c>
      <c r="N97" s="166">
        <v>0</v>
      </c>
      <c r="O97" s="166">
        <v>0</v>
      </c>
      <c r="P97" s="166">
        <v>0</v>
      </c>
      <c r="Q97" s="181">
        <v>0</v>
      </c>
    </row>
    <row r="98" spans="2:17" x14ac:dyDescent="0.2">
      <c r="B98" s="178">
        <v>2451</v>
      </c>
      <c r="C98" s="179"/>
      <c r="D98" s="180" t="s">
        <v>754</v>
      </c>
      <c r="E98" s="166">
        <v>9000</v>
      </c>
      <c r="F98" s="166">
        <v>0</v>
      </c>
      <c r="G98" s="166">
        <v>4500</v>
      </c>
      <c r="H98" s="166">
        <v>0</v>
      </c>
      <c r="I98" s="166">
        <v>0</v>
      </c>
      <c r="J98" s="166">
        <v>0</v>
      </c>
      <c r="K98" s="166">
        <v>0</v>
      </c>
      <c r="L98" s="166">
        <v>0</v>
      </c>
      <c r="M98" s="166">
        <v>4500</v>
      </c>
      <c r="N98" s="166">
        <v>0</v>
      </c>
      <c r="O98" s="166">
        <v>0</v>
      </c>
      <c r="P98" s="166">
        <v>0</v>
      </c>
      <c r="Q98" s="181">
        <v>0</v>
      </c>
    </row>
    <row r="99" spans="2:17" x14ac:dyDescent="0.2">
      <c r="B99" s="178">
        <v>2461</v>
      </c>
      <c r="C99" s="179"/>
      <c r="D99" s="180" t="s">
        <v>755</v>
      </c>
      <c r="E99" s="166">
        <v>12209387.763140183</v>
      </c>
      <c r="F99" s="166">
        <v>3662816.3289420549</v>
      </c>
      <c r="G99" s="166">
        <v>6104693.8815700915</v>
      </c>
      <c r="H99" s="166">
        <v>244187.75526280366</v>
      </c>
      <c r="I99" s="166">
        <v>244187.75526280366</v>
      </c>
      <c r="J99" s="166">
        <v>244187.75526280366</v>
      </c>
      <c r="K99" s="166">
        <v>244187.75526280366</v>
      </c>
      <c r="L99" s="166">
        <v>244187.75526280366</v>
      </c>
      <c r="M99" s="166">
        <v>244187.75526280366</v>
      </c>
      <c r="N99" s="166">
        <v>244187.75526280366</v>
      </c>
      <c r="O99" s="166">
        <v>244187.75526280366</v>
      </c>
      <c r="P99" s="166">
        <v>244187.75526280366</v>
      </c>
      <c r="Q99" s="181">
        <v>244187.75526280366</v>
      </c>
    </row>
    <row r="100" spans="2:17" x14ac:dyDescent="0.2">
      <c r="B100" s="178">
        <v>2471</v>
      </c>
      <c r="C100" s="179"/>
      <c r="D100" s="180" t="s">
        <v>756</v>
      </c>
      <c r="E100" s="166">
        <v>8246600</v>
      </c>
      <c r="F100" s="166">
        <v>824660</v>
      </c>
      <c r="G100" s="166">
        <v>1649320</v>
      </c>
      <c r="H100" s="166">
        <v>4123300</v>
      </c>
      <c r="I100" s="166">
        <v>412330</v>
      </c>
      <c r="J100" s="166">
        <v>412330</v>
      </c>
      <c r="K100" s="166">
        <v>412330</v>
      </c>
      <c r="L100" s="166">
        <v>412330</v>
      </c>
      <c r="M100" s="166">
        <v>0</v>
      </c>
      <c r="N100" s="166">
        <v>0</v>
      </c>
      <c r="O100" s="166">
        <v>0</v>
      </c>
      <c r="P100" s="166">
        <v>0</v>
      </c>
      <c r="Q100" s="181">
        <v>0</v>
      </c>
    </row>
    <row r="101" spans="2:17" x14ac:dyDescent="0.2">
      <c r="B101" s="178">
        <v>2481</v>
      </c>
      <c r="C101" s="179"/>
      <c r="D101" s="180" t="s">
        <v>757</v>
      </c>
      <c r="E101" s="166">
        <v>143000</v>
      </c>
      <c r="F101" s="166">
        <v>0</v>
      </c>
      <c r="G101" s="166">
        <v>0</v>
      </c>
      <c r="H101" s="166">
        <v>0</v>
      </c>
      <c r="I101" s="166">
        <v>71500</v>
      </c>
      <c r="J101" s="166">
        <v>0</v>
      </c>
      <c r="K101" s="166">
        <v>0</v>
      </c>
      <c r="L101" s="166">
        <v>0</v>
      </c>
      <c r="M101" s="166">
        <v>0</v>
      </c>
      <c r="N101" s="166">
        <v>0</v>
      </c>
      <c r="O101" s="166">
        <v>0</v>
      </c>
      <c r="P101" s="166">
        <v>71500</v>
      </c>
      <c r="Q101" s="181">
        <v>0</v>
      </c>
    </row>
    <row r="102" spans="2:17" x14ac:dyDescent="0.2">
      <c r="B102" s="178">
        <v>2491</v>
      </c>
      <c r="C102" s="179"/>
      <c r="D102" s="180" t="s">
        <v>758</v>
      </c>
      <c r="E102" s="166">
        <v>402500</v>
      </c>
      <c r="F102" s="166">
        <v>0</v>
      </c>
      <c r="G102" s="166">
        <v>120750</v>
      </c>
      <c r="H102" s="166">
        <v>120750</v>
      </c>
      <c r="I102" s="166">
        <v>0</v>
      </c>
      <c r="J102" s="166">
        <v>120750</v>
      </c>
      <c r="K102" s="166">
        <v>0</v>
      </c>
      <c r="L102" s="166">
        <v>0</v>
      </c>
      <c r="M102" s="166">
        <v>0</v>
      </c>
      <c r="N102" s="166">
        <v>40250</v>
      </c>
      <c r="O102" s="166">
        <v>0</v>
      </c>
      <c r="P102" s="166">
        <v>0</v>
      </c>
      <c r="Q102" s="181">
        <v>0</v>
      </c>
    </row>
    <row r="103" spans="2:17" x14ac:dyDescent="0.2">
      <c r="B103" s="174">
        <v>2500</v>
      </c>
      <c r="C103" s="164"/>
      <c r="D103" s="165" t="s">
        <v>759</v>
      </c>
      <c r="E103" s="167">
        <v>180000</v>
      </c>
      <c r="F103" s="167">
        <v>15000</v>
      </c>
      <c r="G103" s="167">
        <v>65000</v>
      </c>
      <c r="H103" s="167">
        <v>70000</v>
      </c>
      <c r="I103" s="167">
        <v>0</v>
      </c>
      <c r="J103" s="167">
        <v>0</v>
      </c>
      <c r="K103" s="167">
        <v>0</v>
      </c>
      <c r="L103" s="167">
        <v>0</v>
      </c>
      <c r="M103" s="167">
        <v>0</v>
      </c>
      <c r="N103" s="167">
        <v>0</v>
      </c>
      <c r="O103" s="167">
        <v>0</v>
      </c>
      <c r="P103" s="167">
        <v>30000</v>
      </c>
      <c r="Q103" s="175">
        <v>0</v>
      </c>
    </row>
    <row r="104" spans="2:17" x14ac:dyDescent="0.2">
      <c r="B104" s="178">
        <v>2511</v>
      </c>
      <c r="C104" s="179"/>
      <c r="D104" s="180" t="s">
        <v>760</v>
      </c>
      <c r="E104" s="166">
        <v>0</v>
      </c>
      <c r="F104" s="166">
        <v>0</v>
      </c>
      <c r="G104" s="166">
        <v>0</v>
      </c>
      <c r="H104" s="166">
        <v>0</v>
      </c>
      <c r="I104" s="166">
        <v>0</v>
      </c>
      <c r="J104" s="166">
        <v>0</v>
      </c>
      <c r="K104" s="166">
        <v>0</v>
      </c>
      <c r="L104" s="166">
        <v>0</v>
      </c>
      <c r="M104" s="166">
        <v>0</v>
      </c>
      <c r="N104" s="166">
        <v>0</v>
      </c>
      <c r="O104" s="166">
        <v>0</v>
      </c>
      <c r="P104" s="166">
        <v>0</v>
      </c>
      <c r="Q104" s="181">
        <v>0</v>
      </c>
    </row>
    <row r="105" spans="2:17" x14ac:dyDescent="0.2">
      <c r="B105" s="178">
        <v>2521</v>
      </c>
      <c r="C105" s="179"/>
      <c r="D105" s="180" t="s">
        <v>761</v>
      </c>
      <c r="E105" s="166">
        <v>0</v>
      </c>
      <c r="F105" s="166">
        <v>0</v>
      </c>
      <c r="G105" s="166">
        <v>0</v>
      </c>
      <c r="H105" s="166">
        <v>0</v>
      </c>
      <c r="I105" s="166">
        <v>0</v>
      </c>
      <c r="J105" s="166">
        <v>0</v>
      </c>
      <c r="K105" s="166">
        <v>0</v>
      </c>
      <c r="L105" s="166">
        <v>0</v>
      </c>
      <c r="M105" s="166">
        <v>0</v>
      </c>
      <c r="N105" s="166">
        <v>0</v>
      </c>
      <c r="O105" s="166">
        <v>0</v>
      </c>
      <c r="P105" s="166">
        <v>0</v>
      </c>
      <c r="Q105" s="181">
        <v>0</v>
      </c>
    </row>
    <row r="106" spans="2:17" x14ac:dyDescent="0.2">
      <c r="B106" s="178">
        <v>2522</v>
      </c>
      <c r="C106" s="179"/>
      <c r="D106" s="180" t="s">
        <v>762</v>
      </c>
      <c r="E106" s="166">
        <v>15000</v>
      </c>
      <c r="F106" s="166">
        <v>15000</v>
      </c>
      <c r="G106" s="166">
        <v>0</v>
      </c>
      <c r="H106" s="166">
        <v>0</v>
      </c>
      <c r="I106" s="166">
        <v>0</v>
      </c>
      <c r="J106" s="166">
        <v>0</v>
      </c>
      <c r="K106" s="166">
        <v>0</v>
      </c>
      <c r="L106" s="166">
        <v>0</v>
      </c>
      <c r="M106" s="166">
        <v>0</v>
      </c>
      <c r="N106" s="166">
        <v>0</v>
      </c>
      <c r="O106" s="166">
        <v>0</v>
      </c>
      <c r="P106" s="166">
        <v>0</v>
      </c>
      <c r="Q106" s="181">
        <v>0</v>
      </c>
    </row>
    <row r="107" spans="2:17" x14ac:dyDescent="0.2">
      <c r="B107" s="178">
        <v>2531</v>
      </c>
      <c r="C107" s="179"/>
      <c r="D107" s="180" t="s">
        <v>763</v>
      </c>
      <c r="E107" s="166">
        <v>60000</v>
      </c>
      <c r="F107" s="166">
        <v>0</v>
      </c>
      <c r="G107" s="166">
        <v>30000</v>
      </c>
      <c r="H107" s="166">
        <v>0</v>
      </c>
      <c r="I107" s="166">
        <v>0</v>
      </c>
      <c r="J107" s="166">
        <v>0</v>
      </c>
      <c r="K107" s="166">
        <v>0</v>
      </c>
      <c r="L107" s="166">
        <v>0</v>
      </c>
      <c r="M107" s="166">
        <v>0</v>
      </c>
      <c r="N107" s="166">
        <v>0</v>
      </c>
      <c r="O107" s="166">
        <v>0</v>
      </c>
      <c r="P107" s="166">
        <v>30000</v>
      </c>
      <c r="Q107" s="181">
        <v>0</v>
      </c>
    </row>
    <row r="108" spans="2:17" x14ac:dyDescent="0.2">
      <c r="B108" s="178">
        <v>2541</v>
      </c>
      <c r="C108" s="179"/>
      <c r="D108" s="180" t="s">
        <v>764</v>
      </c>
      <c r="E108" s="166">
        <v>35000</v>
      </c>
      <c r="F108" s="166">
        <v>0</v>
      </c>
      <c r="G108" s="166">
        <v>35000</v>
      </c>
      <c r="H108" s="166">
        <v>0</v>
      </c>
      <c r="I108" s="166">
        <v>0</v>
      </c>
      <c r="J108" s="166">
        <v>0</v>
      </c>
      <c r="K108" s="166">
        <v>0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81">
        <v>0</v>
      </c>
    </row>
    <row r="109" spans="2:17" x14ac:dyDescent="0.2">
      <c r="B109" s="178">
        <v>2551</v>
      </c>
      <c r="C109" s="179"/>
      <c r="D109" s="180" t="s">
        <v>765</v>
      </c>
      <c r="E109" s="166">
        <v>68000</v>
      </c>
      <c r="F109" s="166">
        <v>0</v>
      </c>
      <c r="G109" s="166">
        <v>0</v>
      </c>
      <c r="H109" s="166">
        <v>68000</v>
      </c>
      <c r="I109" s="166">
        <v>0</v>
      </c>
      <c r="J109" s="166"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81">
        <v>0</v>
      </c>
    </row>
    <row r="110" spans="2:17" x14ac:dyDescent="0.2">
      <c r="B110" s="178">
        <v>2561</v>
      </c>
      <c r="C110" s="179"/>
      <c r="D110" s="180" t="s">
        <v>766</v>
      </c>
      <c r="E110" s="166">
        <v>2000</v>
      </c>
      <c r="F110" s="166">
        <v>0</v>
      </c>
      <c r="G110" s="166">
        <v>0</v>
      </c>
      <c r="H110" s="166">
        <v>2000</v>
      </c>
      <c r="I110" s="166">
        <v>0</v>
      </c>
      <c r="J110" s="166"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6">
        <v>0</v>
      </c>
      <c r="Q110" s="181">
        <v>0</v>
      </c>
    </row>
    <row r="111" spans="2:17" x14ac:dyDescent="0.2">
      <c r="B111" s="174">
        <v>2600</v>
      </c>
      <c r="C111" s="164"/>
      <c r="D111" s="165" t="s">
        <v>767</v>
      </c>
      <c r="E111" s="167">
        <v>7570216.0999999996</v>
      </c>
      <c r="F111" s="167">
        <v>630851.34166666667</v>
      </c>
      <c r="G111" s="167">
        <v>630851.34166666667</v>
      </c>
      <c r="H111" s="167">
        <v>630851.34166666667</v>
      </c>
      <c r="I111" s="167">
        <v>630851.34166666667</v>
      </c>
      <c r="J111" s="167">
        <v>630851.34166666667</v>
      </c>
      <c r="K111" s="167">
        <v>630851.34166666667</v>
      </c>
      <c r="L111" s="167">
        <v>630851.34166666667</v>
      </c>
      <c r="M111" s="167">
        <v>630851.34166666667</v>
      </c>
      <c r="N111" s="167">
        <v>630851.34166666667</v>
      </c>
      <c r="O111" s="167">
        <v>630851.34166666667</v>
      </c>
      <c r="P111" s="167">
        <v>630851.34166666667</v>
      </c>
      <c r="Q111" s="175">
        <v>630851.34166666667</v>
      </c>
    </row>
    <row r="112" spans="2:17" x14ac:dyDescent="0.2">
      <c r="B112" s="178">
        <v>2611</v>
      </c>
      <c r="C112" s="179"/>
      <c r="D112" s="180" t="s">
        <v>768</v>
      </c>
      <c r="E112" s="166">
        <v>2333416.1</v>
      </c>
      <c r="F112" s="166">
        <v>194451.34166666667</v>
      </c>
      <c r="G112" s="166">
        <v>194451.34166666667</v>
      </c>
      <c r="H112" s="166">
        <v>194451.34166666667</v>
      </c>
      <c r="I112" s="166">
        <v>194451.34166666667</v>
      </c>
      <c r="J112" s="166">
        <v>194451.34166666667</v>
      </c>
      <c r="K112" s="166">
        <v>194451.34166666667</v>
      </c>
      <c r="L112" s="166">
        <v>194451.34166666667</v>
      </c>
      <c r="M112" s="166">
        <v>194451.34166666667</v>
      </c>
      <c r="N112" s="166">
        <v>194451.34166666667</v>
      </c>
      <c r="O112" s="166">
        <v>194451.34166666667</v>
      </c>
      <c r="P112" s="166">
        <v>194451.34166666667</v>
      </c>
      <c r="Q112" s="181">
        <v>194451.34166666667</v>
      </c>
    </row>
    <row r="113" spans="1:17" x14ac:dyDescent="0.2">
      <c r="B113" s="178">
        <v>2612</v>
      </c>
      <c r="C113" s="179"/>
      <c r="D113" s="180" t="s">
        <v>769</v>
      </c>
      <c r="E113" s="166">
        <v>4586800</v>
      </c>
      <c r="F113" s="166">
        <v>382233.33333333331</v>
      </c>
      <c r="G113" s="166">
        <v>382233.33333333331</v>
      </c>
      <c r="H113" s="166">
        <v>382233.33333333331</v>
      </c>
      <c r="I113" s="166">
        <v>382233.33333333331</v>
      </c>
      <c r="J113" s="166">
        <v>382233.33333333331</v>
      </c>
      <c r="K113" s="166">
        <v>382233.33333333331</v>
      </c>
      <c r="L113" s="166">
        <v>382233.33333333331</v>
      </c>
      <c r="M113" s="166">
        <v>382233.33333333331</v>
      </c>
      <c r="N113" s="166">
        <v>382233.33333333331</v>
      </c>
      <c r="O113" s="166">
        <v>382233.33333333331</v>
      </c>
      <c r="P113" s="166">
        <v>382233.33333333331</v>
      </c>
      <c r="Q113" s="181">
        <v>382233.33333333331</v>
      </c>
    </row>
    <row r="114" spans="1:17" x14ac:dyDescent="0.2">
      <c r="B114" s="178">
        <v>2613</v>
      </c>
      <c r="C114" s="179"/>
      <c r="D114" s="180" t="s">
        <v>770</v>
      </c>
      <c r="E114" s="166">
        <v>650000</v>
      </c>
      <c r="F114" s="166">
        <v>54166.666666666664</v>
      </c>
      <c r="G114" s="166">
        <v>54166.666666666664</v>
      </c>
      <c r="H114" s="166">
        <v>54166.666666666664</v>
      </c>
      <c r="I114" s="166">
        <v>54166.666666666664</v>
      </c>
      <c r="J114" s="166">
        <v>54166.666666666664</v>
      </c>
      <c r="K114" s="166">
        <v>54166.666666666664</v>
      </c>
      <c r="L114" s="166">
        <v>54166.666666666664</v>
      </c>
      <c r="M114" s="166">
        <v>54166.666666666664</v>
      </c>
      <c r="N114" s="166">
        <v>54166.666666666664</v>
      </c>
      <c r="O114" s="166">
        <v>54166.666666666664</v>
      </c>
      <c r="P114" s="166">
        <v>54166.666666666664</v>
      </c>
      <c r="Q114" s="181">
        <v>54166.666666666664</v>
      </c>
    </row>
    <row r="115" spans="1:17" x14ac:dyDescent="0.2">
      <c r="B115" s="174">
        <v>2700</v>
      </c>
      <c r="C115" s="164"/>
      <c r="D115" s="165" t="s">
        <v>771</v>
      </c>
      <c r="E115" s="167">
        <v>1910000</v>
      </c>
      <c r="F115" s="167">
        <v>0</v>
      </c>
      <c r="G115" s="167">
        <v>59200</v>
      </c>
      <c r="H115" s="167">
        <v>1304500</v>
      </c>
      <c r="I115" s="167">
        <v>546300</v>
      </c>
      <c r="J115" s="167">
        <v>0</v>
      </c>
      <c r="K115" s="167">
        <v>0</v>
      </c>
      <c r="L115" s="167">
        <v>0</v>
      </c>
      <c r="M115" s="167">
        <v>0</v>
      </c>
      <c r="N115" s="167">
        <v>0</v>
      </c>
      <c r="O115" s="167">
        <v>0</v>
      </c>
      <c r="P115" s="167">
        <v>0</v>
      </c>
      <c r="Q115" s="175">
        <v>0</v>
      </c>
    </row>
    <row r="116" spans="1:17" x14ac:dyDescent="0.2">
      <c r="B116" s="178">
        <v>2711</v>
      </c>
      <c r="C116" s="179"/>
      <c r="D116" s="180" t="s">
        <v>772</v>
      </c>
      <c r="E116" s="166">
        <v>1821000</v>
      </c>
      <c r="F116" s="166">
        <v>0</v>
      </c>
      <c r="G116" s="166">
        <v>0</v>
      </c>
      <c r="H116" s="166">
        <v>1274700</v>
      </c>
      <c r="I116" s="166">
        <v>546300</v>
      </c>
      <c r="J116" s="166"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81">
        <v>0</v>
      </c>
    </row>
    <row r="117" spans="1:17" x14ac:dyDescent="0.2">
      <c r="B117" s="178">
        <v>2721</v>
      </c>
      <c r="C117" s="179"/>
      <c r="D117" s="180" t="s">
        <v>773</v>
      </c>
      <c r="E117" s="166">
        <v>22500</v>
      </c>
      <c r="F117" s="166">
        <v>0</v>
      </c>
      <c r="G117" s="166">
        <v>22500</v>
      </c>
      <c r="H117" s="166">
        <v>0</v>
      </c>
      <c r="I117" s="166">
        <v>0</v>
      </c>
      <c r="J117" s="166"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81">
        <v>0</v>
      </c>
    </row>
    <row r="118" spans="1:17" x14ac:dyDescent="0.2">
      <c r="B118" s="178">
        <v>2722</v>
      </c>
      <c r="C118" s="179"/>
      <c r="D118" s="180" t="s">
        <v>774</v>
      </c>
      <c r="E118" s="166">
        <v>44500</v>
      </c>
      <c r="F118" s="166">
        <v>0</v>
      </c>
      <c r="G118" s="166">
        <v>26700</v>
      </c>
      <c r="H118" s="166">
        <v>17800</v>
      </c>
      <c r="I118" s="166">
        <v>0</v>
      </c>
      <c r="J118" s="166"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6">
        <v>0</v>
      </c>
      <c r="Q118" s="181">
        <v>0</v>
      </c>
    </row>
    <row r="119" spans="1:17" x14ac:dyDescent="0.2">
      <c r="B119" s="178">
        <v>2731</v>
      </c>
      <c r="C119" s="179"/>
      <c r="D119" s="180" t="s">
        <v>775</v>
      </c>
      <c r="E119" s="166">
        <v>12000</v>
      </c>
      <c r="F119" s="166">
        <v>0</v>
      </c>
      <c r="G119" s="166">
        <v>0</v>
      </c>
      <c r="H119" s="166">
        <v>12000</v>
      </c>
      <c r="I119" s="166">
        <v>0</v>
      </c>
      <c r="J119" s="166">
        <v>0</v>
      </c>
      <c r="K119" s="166">
        <v>0</v>
      </c>
      <c r="L119" s="166">
        <v>0</v>
      </c>
      <c r="M119" s="166">
        <v>0</v>
      </c>
      <c r="N119" s="166">
        <v>0</v>
      </c>
      <c r="O119" s="166">
        <v>0</v>
      </c>
      <c r="P119" s="166">
        <v>0</v>
      </c>
      <c r="Q119" s="181">
        <v>0</v>
      </c>
    </row>
    <row r="120" spans="1:17" x14ac:dyDescent="0.2">
      <c r="B120" s="178">
        <v>2741</v>
      </c>
      <c r="C120" s="179"/>
      <c r="D120" s="180" t="s">
        <v>776</v>
      </c>
      <c r="E120" s="166">
        <v>7000</v>
      </c>
      <c r="F120" s="166">
        <v>0</v>
      </c>
      <c r="G120" s="166">
        <v>7000</v>
      </c>
      <c r="H120" s="166">
        <v>0</v>
      </c>
      <c r="I120" s="166">
        <v>0</v>
      </c>
      <c r="J120" s="166">
        <v>0</v>
      </c>
      <c r="K120" s="166">
        <v>0</v>
      </c>
      <c r="L120" s="166">
        <v>0</v>
      </c>
      <c r="M120" s="166">
        <v>0</v>
      </c>
      <c r="N120" s="166">
        <v>0</v>
      </c>
      <c r="O120" s="166">
        <v>0</v>
      </c>
      <c r="P120" s="166">
        <v>0</v>
      </c>
      <c r="Q120" s="181">
        <v>0</v>
      </c>
    </row>
    <row r="121" spans="1:17" x14ac:dyDescent="0.2">
      <c r="B121" s="178">
        <v>2751</v>
      </c>
      <c r="C121" s="179"/>
      <c r="D121" s="180" t="s">
        <v>777</v>
      </c>
      <c r="E121" s="166">
        <v>3000</v>
      </c>
      <c r="F121" s="166">
        <v>0</v>
      </c>
      <c r="G121" s="166">
        <v>3000</v>
      </c>
      <c r="H121" s="166">
        <v>0</v>
      </c>
      <c r="I121" s="166">
        <v>0</v>
      </c>
      <c r="J121" s="166">
        <v>0</v>
      </c>
      <c r="K121" s="166">
        <v>0</v>
      </c>
      <c r="L121" s="166">
        <v>0</v>
      </c>
      <c r="M121" s="166">
        <v>0</v>
      </c>
      <c r="N121" s="166">
        <v>0</v>
      </c>
      <c r="O121" s="166">
        <v>0</v>
      </c>
      <c r="P121" s="166">
        <v>0</v>
      </c>
      <c r="Q121" s="181">
        <v>0</v>
      </c>
    </row>
    <row r="122" spans="1:17" x14ac:dyDescent="0.2">
      <c r="B122" s="174">
        <v>2800</v>
      </c>
      <c r="C122" s="164"/>
      <c r="D122" s="165" t="s">
        <v>778</v>
      </c>
      <c r="E122" s="167">
        <v>2186000</v>
      </c>
      <c r="F122" s="167">
        <v>0</v>
      </c>
      <c r="G122" s="167">
        <v>986000</v>
      </c>
      <c r="H122" s="167">
        <v>600000</v>
      </c>
      <c r="I122" s="167">
        <v>0</v>
      </c>
      <c r="J122" s="167">
        <v>0</v>
      </c>
      <c r="K122" s="167">
        <v>600000</v>
      </c>
      <c r="L122" s="167">
        <v>0</v>
      </c>
      <c r="M122" s="167">
        <v>0</v>
      </c>
      <c r="N122" s="167">
        <v>0</v>
      </c>
      <c r="O122" s="167">
        <v>0</v>
      </c>
      <c r="P122" s="167">
        <v>0</v>
      </c>
      <c r="Q122" s="175">
        <v>0</v>
      </c>
    </row>
    <row r="123" spans="1:17" x14ac:dyDescent="0.2">
      <c r="B123" s="178">
        <v>2811</v>
      </c>
      <c r="C123" s="179"/>
      <c r="D123" s="180" t="s">
        <v>779</v>
      </c>
      <c r="E123" s="166">
        <v>0</v>
      </c>
      <c r="F123" s="166">
        <v>0</v>
      </c>
      <c r="G123" s="166">
        <v>0</v>
      </c>
      <c r="H123" s="166">
        <v>0</v>
      </c>
      <c r="I123" s="166">
        <v>0</v>
      </c>
      <c r="J123" s="166">
        <v>0</v>
      </c>
      <c r="K123" s="166">
        <v>0</v>
      </c>
      <c r="L123" s="166">
        <v>0</v>
      </c>
      <c r="M123" s="166">
        <v>0</v>
      </c>
      <c r="N123" s="166">
        <v>0</v>
      </c>
      <c r="O123" s="166">
        <v>0</v>
      </c>
      <c r="P123" s="166">
        <v>0</v>
      </c>
      <c r="Q123" s="181">
        <v>0</v>
      </c>
    </row>
    <row r="124" spans="1:17" x14ac:dyDescent="0.2">
      <c r="B124" s="178">
        <v>2821</v>
      </c>
      <c r="C124" s="179"/>
      <c r="D124" s="180" t="s">
        <v>780</v>
      </c>
      <c r="E124" s="166">
        <v>186000</v>
      </c>
      <c r="F124" s="166">
        <v>0</v>
      </c>
      <c r="G124" s="166">
        <v>186000</v>
      </c>
      <c r="H124" s="166">
        <v>0</v>
      </c>
      <c r="I124" s="166">
        <v>0</v>
      </c>
      <c r="J124" s="166">
        <v>0</v>
      </c>
      <c r="K124" s="166">
        <v>0</v>
      </c>
      <c r="L124" s="166">
        <v>0</v>
      </c>
      <c r="M124" s="166">
        <v>0</v>
      </c>
      <c r="N124" s="166">
        <v>0</v>
      </c>
      <c r="O124" s="166">
        <v>0</v>
      </c>
      <c r="P124" s="166">
        <v>0</v>
      </c>
      <c r="Q124" s="181">
        <v>0</v>
      </c>
    </row>
    <row r="125" spans="1:17" ht="20.25" customHeight="1" x14ac:dyDescent="0.2">
      <c r="B125" s="178">
        <v>2831</v>
      </c>
      <c r="C125" s="179"/>
      <c r="D125" s="180" t="s">
        <v>781</v>
      </c>
      <c r="E125" s="166">
        <v>2000000</v>
      </c>
      <c r="F125" s="166">
        <v>0</v>
      </c>
      <c r="G125" s="166">
        <v>800000</v>
      </c>
      <c r="H125" s="166">
        <v>600000</v>
      </c>
      <c r="I125" s="166">
        <v>0</v>
      </c>
      <c r="J125" s="166">
        <v>0</v>
      </c>
      <c r="K125" s="166">
        <v>600000</v>
      </c>
      <c r="L125" s="166">
        <v>0</v>
      </c>
      <c r="M125" s="166">
        <v>0</v>
      </c>
      <c r="N125" s="166">
        <v>0</v>
      </c>
      <c r="O125" s="166">
        <v>0</v>
      </c>
      <c r="P125" s="166">
        <v>0</v>
      </c>
      <c r="Q125" s="181">
        <v>0</v>
      </c>
    </row>
    <row r="126" spans="1:17" x14ac:dyDescent="0.2">
      <c r="A126" s="168"/>
      <c r="B126" s="182">
        <v>2900</v>
      </c>
      <c r="C126" s="164"/>
      <c r="D126" s="165" t="s">
        <v>782</v>
      </c>
      <c r="E126" s="167">
        <v>1862750.38</v>
      </c>
      <c r="F126" s="167">
        <v>168708.33333333334</v>
      </c>
      <c r="G126" s="167">
        <v>161583.40933333334</v>
      </c>
      <c r="H126" s="167">
        <v>149283.33333333334</v>
      </c>
      <c r="I126" s="167">
        <v>153583.40933333334</v>
      </c>
      <c r="J126" s="167">
        <v>149283.33333333334</v>
      </c>
      <c r="K126" s="167">
        <v>156583.40933333334</v>
      </c>
      <c r="L126" s="167">
        <v>149283.33333333334</v>
      </c>
      <c r="M126" s="167">
        <v>173008.40933333334</v>
      </c>
      <c r="N126" s="167">
        <v>149283.33333333334</v>
      </c>
      <c r="O126" s="167">
        <v>153583.40933333334</v>
      </c>
      <c r="P126" s="167">
        <v>149283.33333333334</v>
      </c>
      <c r="Q126" s="175">
        <v>149283.33333333334</v>
      </c>
    </row>
    <row r="127" spans="1:17" x14ac:dyDescent="0.2">
      <c r="A127" s="168"/>
      <c r="B127" s="184">
        <v>2911</v>
      </c>
      <c r="C127" s="179"/>
      <c r="D127" s="180" t="s">
        <v>783</v>
      </c>
      <c r="E127" s="166">
        <v>80400</v>
      </c>
      <c r="F127" s="166">
        <v>6700</v>
      </c>
      <c r="G127" s="166">
        <v>6700</v>
      </c>
      <c r="H127" s="166">
        <v>6700</v>
      </c>
      <c r="I127" s="166">
        <v>6700</v>
      </c>
      <c r="J127" s="166">
        <v>6700</v>
      </c>
      <c r="K127" s="166">
        <v>6700</v>
      </c>
      <c r="L127" s="166">
        <v>6700</v>
      </c>
      <c r="M127" s="166">
        <v>6700</v>
      </c>
      <c r="N127" s="166">
        <v>6700</v>
      </c>
      <c r="O127" s="166">
        <v>6700</v>
      </c>
      <c r="P127" s="166">
        <v>6700</v>
      </c>
      <c r="Q127" s="181">
        <v>6700</v>
      </c>
    </row>
    <row r="128" spans="1:17" x14ac:dyDescent="0.2">
      <c r="A128" s="168"/>
      <c r="B128" s="184">
        <v>2921</v>
      </c>
      <c r="C128" s="179"/>
      <c r="D128" s="180" t="s">
        <v>784</v>
      </c>
      <c r="E128" s="166">
        <v>8000</v>
      </c>
      <c r="F128" s="166">
        <v>0</v>
      </c>
      <c r="G128" s="166">
        <v>8000</v>
      </c>
      <c r="H128" s="166">
        <v>0</v>
      </c>
      <c r="I128" s="166">
        <v>0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O128" s="166">
        <v>0</v>
      </c>
      <c r="P128" s="166">
        <v>0</v>
      </c>
      <c r="Q128" s="181">
        <v>0</v>
      </c>
    </row>
    <row r="129" spans="1:17" x14ac:dyDescent="0.2">
      <c r="A129" s="168"/>
      <c r="B129" s="184">
        <v>2931</v>
      </c>
      <c r="C129" s="179"/>
      <c r="D129" s="180" t="s">
        <v>785</v>
      </c>
      <c r="E129" s="166">
        <v>0</v>
      </c>
      <c r="F129" s="166">
        <v>0</v>
      </c>
      <c r="G129" s="166">
        <v>0</v>
      </c>
      <c r="H129" s="166">
        <v>0</v>
      </c>
      <c r="I129" s="166">
        <v>0</v>
      </c>
      <c r="J129" s="166">
        <v>0</v>
      </c>
      <c r="K129" s="166">
        <v>0</v>
      </c>
      <c r="L129" s="166">
        <v>0</v>
      </c>
      <c r="M129" s="166">
        <v>0</v>
      </c>
      <c r="N129" s="166">
        <v>0</v>
      </c>
      <c r="O129" s="166">
        <v>0</v>
      </c>
      <c r="P129" s="166">
        <v>0</v>
      </c>
      <c r="Q129" s="181">
        <v>0</v>
      </c>
    </row>
    <row r="130" spans="1:17" x14ac:dyDescent="0.2">
      <c r="B130" s="178">
        <v>2932</v>
      </c>
      <c r="C130" s="179"/>
      <c r="D130" s="180" t="s">
        <v>786</v>
      </c>
      <c r="E130" s="166">
        <v>0</v>
      </c>
      <c r="F130" s="166">
        <v>0</v>
      </c>
      <c r="G130" s="166">
        <v>0</v>
      </c>
      <c r="H130" s="166">
        <v>0</v>
      </c>
      <c r="I130" s="166">
        <v>0</v>
      </c>
      <c r="J130" s="166">
        <v>0</v>
      </c>
      <c r="K130" s="166">
        <v>0</v>
      </c>
      <c r="L130" s="166">
        <v>0</v>
      </c>
      <c r="M130" s="166">
        <v>0</v>
      </c>
      <c r="N130" s="166">
        <v>0</v>
      </c>
      <c r="O130" s="166">
        <v>0</v>
      </c>
      <c r="P130" s="166">
        <v>0</v>
      </c>
      <c r="Q130" s="181">
        <v>0</v>
      </c>
    </row>
    <row r="131" spans="1:17" x14ac:dyDescent="0.2">
      <c r="B131" s="178">
        <v>2941</v>
      </c>
      <c r="C131" s="179"/>
      <c r="D131" s="180" t="s">
        <v>787</v>
      </c>
      <c r="E131" s="166">
        <v>38850</v>
      </c>
      <c r="F131" s="166">
        <v>19425</v>
      </c>
      <c r="G131" s="166">
        <v>0</v>
      </c>
      <c r="H131" s="166">
        <v>0</v>
      </c>
      <c r="I131" s="166">
        <v>0</v>
      </c>
      <c r="J131" s="166">
        <v>0</v>
      </c>
      <c r="K131" s="166">
        <v>0</v>
      </c>
      <c r="L131" s="166">
        <v>0</v>
      </c>
      <c r="M131" s="166">
        <v>19425</v>
      </c>
      <c r="N131" s="166">
        <v>0</v>
      </c>
      <c r="O131" s="166">
        <v>0</v>
      </c>
      <c r="P131" s="166">
        <v>0</v>
      </c>
      <c r="Q131" s="181">
        <v>0</v>
      </c>
    </row>
    <row r="132" spans="1:17" x14ac:dyDescent="0.2">
      <c r="B132" s="178">
        <v>2951</v>
      </c>
      <c r="C132" s="179"/>
      <c r="D132" s="180" t="s">
        <v>788</v>
      </c>
      <c r="E132" s="166">
        <v>21500.379999999997</v>
      </c>
      <c r="F132" s="166">
        <v>0</v>
      </c>
      <c r="G132" s="166">
        <v>4300.076</v>
      </c>
      <c r="H132" s="166">
        <v>0</v>
      </c>
      <c r="I132" s="166">
        <v>4300.076</v>
      </c>
      <c r="J132" s="166">
        <v>0</v>
      </c>
      <c r="K132" s="166">
        <v>4300.076</v>
      </c>
      <c r="L132" s="166">
        <v>0</v>
      </c>
      <c r="M132" s="166">
        <v>4300.076</v>
      </c>
      <c r="N132" s="166">
        <v>0</v>
      </c>
      <c r="O132" s="166">
        <v>4300.076</v>
      </c>
      <c r="P132" s="166">
        <v>0</v>
      </c>
      <c r="Q132" s="181">
        <v>0</v>
      </c>
    </row>
    <row r="133" spans="1:17" x14ac:dyDescent="0.2">
      <c r="B133" s="178">
        <v>2961</v>
      </c>
      <c r="C133" s="179"/>
      <c r="D133" s="180" t="s">
        <v>789</v>
      </c>
      <c r="E133" s="166">
        <v>1711000</v>
      </c>
      <c r="F133" s="166">
        <v>142583.33333333334</v>
      </c>
      <c r="G133" s="166">
        <v>142583.33333333334</v>
      </c>
      <c r="H133" s="166">
        <v>142583.33333333334</v>
      </c>
      <c r="I133" s="166">
        <v>142583.33333333334</v>
      </c>
      <c r="J133" s="166">
        <v>142583.33333333334</v>
      </c>
      <c r="K133" s="166">
        <v>142583.33333333334</v>
      </c>
      <c r="L133" s="166">
        <v>142583.33333333334</v>
      </c>
      <c r="M133" s="166">
        <v>142583.33333333334</v>
      </c>
      <c r="N133" s="166">
        <v>142583.33333333334</v>
      </c>
      <c r="O133" s="166">
        <v>142583.33333333334</v>
      </c>
      <c r="P133" s="166">
        <v>142583.33333333334</v>
      </c>
      <c r="Q133" s="181">
        <v>142583.33333333334</v>
      </c>
    </row>
    <row r="134" spans="1:17" x14ac:dyDescent="0.2">
      <c r="B134" s="178">
        <v>2971</v>
      </c>
      <c r="C134" s="179"/>
      <c r="D134" s="180" t="s">
        <v>790</v>
      </c>
      <c r="E134" s="166">
        <v>0</v>
      </c>
      <c r="F134" s="166">
        <v>0</v>
      </c>
      <c r="G134" s="166">
        <v>0</v>
      </c>
      <c r="H134" s="166">
        <v>0</v>
      </c>
      <c r="I134" s="166">
        <v>0</v>
      </c>
      <c r="J134" s="166">
        <v>0</v>
      </c>
      <c r="K134" s="166"/>
      <c r="L134" s="166">
        <v>0</v>
      </c>
      <c r="M134" s="166">
        <v>0</v>
      </c>
      <c r="N134" s="166">
        <v>0</v>
      </c>
      <c r="O134" s="166">
        <v>0</v>
      </c>
      <c r="P134" s="166">
        <v>0</v>
      </c>
      <c r="Q134" s="181">
        <v>0</v>
      </c>
    </row>
    <row r="135" spans="1:17" x14ac:dyDescent="0.2">
      <c r="B135" s="178">
        <v>2981</v>
      </c>
      <c r="C135" s="179"/>
      <c r="D135" s="180" t="s">
        <v>791</v>
      </c>
      <c r="E135" s="166">
        <v>3000</v>
      </c>
      <c r="F135" s="166">
        <v>0</v>
      </c>
      <c r="G135" s="166">
        <v>0</v>
      </c>
      <c r="H135" s="166">
        <v>0</v>
      </c>
      <c r="I135" s="166">
        <v>0</v>
      </c>
      <c r="J135" s="166">
        <v>0</v>
      </c>
      <c r="K135" s="166">
        <v>3000</v>
      </c>
      <c r="L135" s="166">
        <v>0</v>
      </c>
      <c r="M135" s="166">
        <v>0</v>
      </c>
      <c r="N135" s="166">
        <v>0</v>
      </c>
      <c r="O135" s="166">
        <v>0</v>
      </c>
      <c r="P135" s="166">
        <v>0</v>
      </c>
      <c r="Q135" s="181">
        <v>0</v>
      </c>
    </row>
    <row r="136" spans="1:17" x14ac:dyDescent="0.2">
      <c r="B136" s="178">
        <v>2991</v>
      </c>
      <c r="C136" s="179"/>
      <c r="D136" s="180" t="s">
        <v>792</v>
      </c>
      <c r="E136" s="166">
        <v>0</v>
      </c>
      <c r="F136" s="166">
        <v>0</v>
      </c>
      <c r="G136" s="166">
        <v>0</v>
      </c>
      <c r="H136" s="166">
        <v>0</v>
      </c>
      <c r="I136" s="166">
        <v>0</v>
      </c>
      <c r="J136" s="166">
        <v>0</v>
      </c>
      <c r="K136" s="166">
        <v>0</v>
      </c>
      <c r="L136" s="166">
        <v>0</v>
      </c>
      <c r="M136" s="166">
        <v>0</v>
      </c>
      <c r="N136" s="166">
        <v>0</v>
      </c>
      <c r="O136" s="166">
        <v>0</v>
      </c>
      <c r="P136" s="166">
        <v>0</v>
      </c>
      <c r="Q136" s="181">
        <v>0</v>
      </c>
    </row>
    <row r="137" spans="1:17" x14ac:dyDescent="0.2">
      <c r="B137" s="178"/>
      <c r="C137" s="179"/>
      <c r="D137" s="185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75"/>
    </row>
    <row r="138" spans="1:17" x14ac:dyDescent="0.2">
      <c r="B138" s="178"/>
      <c r="C138" s="179"/>
      <c r="D138" s="180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81"/>
    </row>
    <row r="139" spans="1:17" x14ac:dyDescent="0.2">
      <c r="B139" s="339">
        <v>3000</v>
      </c>
      <c r="C139" s="340" t="s">
        <v>4</v>
      </c>
      <c r="D139" s="341"/>
      <c r="E139" s="342">
        <v>30195556.529768273</v>
      </c>
      <c r="F139" s="342">
        <v>2399313.3441473558</v>
      </c>
      <c r="G139" s="342">
        <v>2509013.3441473558</v>
      </c>
      <c r="H139" s="342">
        <v>3145113.3441473558</v>
      </c>
      <c r="I139" s="342">
        <v>2498913.3441473558</v>
      </c>
      <c r="J139" s="342">
        <v>2694409.7441473561</v>
      </c>
      <c r="K139" s="342">
        <v>2451213.3441473558</v>
      </c>
      <c r="L139" s="342">
        <v>2231113.3441473558</v>
      </c>
      <c r="M139" s="342">
        <v>2247413.3441473558</v>
      </c>
      <c r="N139" s="342">
        <v>3126113.3441473558</v>
      </c>
      <c r="O139" s="342">
        <v>2231113.3441473558</v>
      </c>
      <c r="P139" s="342">
        <v>2430713.3441473558</v>
      </c>
      <c r="Q139" s="343">
        <v>2231113.3441473558</v>
      </c>
    </row>
    <row r="140" spans="1:17" x14ac:dyDescent="0.2">
      <c r="B140" s="174">
        <v>3100</v>
      </c>
      <c r="C140" s="164"/>
      <c r="D140" s="165" t="s">
        <v>793</v>
      </c>
      <c r="E140" s="167">
        <v>14938451.406278776</v>
      </c>
      <c r="F140" s="167">
        <v>1244870.9505232316</v>
      </c>
      <c r="G140" s="167">
        <v>1244870.9505232316</v>
      </c>
      <c r="H140" s="167">
        <v>1244870.9505232316</v>
      </c>
      <c r="I140" s="167">
        <v>1244870.9505232316</v>
      </c>
      <c r="J140" s="167">
        <v>1244870.9505232316</v>
      </c>
      <c r="K140" s="167">
        <v>1244870.9505232316</v>
      </c>
      <c r="L140" s="167">
        <v>1244870.9505232316</v>
      </c>
      <c r="M140" s="167">
        <v>1244870.9505232316</v>
      </c>
      <c r="N140" s="167">
        <v>1244870.9505232316</v>
      </c>
      <c r="O140" s="167">
        <v>1244870.9505232316</v>
      </c>
      <c r="P140" s="167">
        <v>1244870.9505232316</v>
      </c>
      <c r="Q140" s="175">
        <v>1244870.9505232316</v>
      </c>
    </row>
    <row r="141" spans="1:17" x14ac:dyDescent="0.2">
      <c r="B141" s="178">
        <v>3111</v>
      </c>
      <c r="C141" s="179"/>
      <c r="D141" s="180" t="s">
        <v>794</v>
      </c>
      <c r="E141" s="166">
        <v>650000</v>
      </c>
      <c r="F141" s="166">
        <v>54166.666666666664</v>
      </c>
      <c r="G141" s="166">
        <v>54166.666666666664</v>
      </c>
      <c r="H141" s="166">
        <v>54166.666666666664</v>
      </c>
      <c r="I141" s="166">
        <v>54166.666666666664</v>
      </c>
      <c r="J141" s="166">
        <v>54166.666666666664</v>
      </c>
      <c r="K141" s="166">
        <v>54166.666666666664</v>
      </c>
      <c r="L141" s="166">
        <v>54166.666666666664</v>
      </c>
      <c r="M141" s="166">
        <v>54166.666666666664</v>
      </c>
      <c r="N141" s="166">
        <v>54166.666666666664</v>
      </c>
      <c r="O141" s="166">
        <v>54166.666666666664</v>
      </c>
      <c r="P141" s="166">
        <v>54166.666666666664</v>
      </c>
      <c r="Q141" s="181">
        <v>54166.666666666664</v>
      </c>
    </row>
    <row r="142" spans="1:17" x14ac:dyDescent="0.2">
      <c r="B142" s="178">
        <v>3112</v>
      </c>
      <c r="C142" s="179"/>
      <c r="D142" s="180" t="s">
        <v>795</v>
      </c>
      <c r="E142" s="166">
        <v>13297451.406278776</v>
      </c>
      <c r="F142" s="166">
        <v>1108120.9505232314</v>
      </c>
      <c r="G142" s="166">
        <v>1108120.9505232314</v>
      </c>
      <c r="H142" s="166">
        <v>1108120.9505232314</v>
      </c>
      <c r="I142" s="166">
        <v>1108120.9505232314</v>
      </c>
      <c r="J142" s="166">
        <v>1108120.9505232314</v>
      </c>
      <c r="K142" s="166">
        <v>1108120.9505232314</v>
      </c>
      <c r="L142" s="166">
        <v>1108120.9505232314</v>
      </c>
      <c r="M142" s="166">
        <v>1108120.9505232314</v>
      </c>
      <c r="N142" s="166">
        <v>1108120.9505232314</v>
      </c>
      <c r="O142" s="166">
        <v>1108120.9505232314</v>
      </c>
      <c r="P142" s="166">
        <v>1108120.9505232314</v>
      </c>
      <c r="Q142" s="181">
        <v>1108120.9505232314</v>
      </c>
    </row>
    <row r="143" spans="1:17" x14ac:dyDescent="0.2">
      <c r="B143" s="178">
        <v>3121</v>
      </c>
      <c r="C143" s="179"/>
      <c r="D143" s="180" t="s">
        <v>796</v>
      </c>
      <c r="E143" s="166">
        <v>0</v>
      </c>
      <c r="F143" s="166">
        <v>0</v>
      </c>
      <c r="G143" s="166">
        <v>0</v>
      </c>
      <c r="H143" s="166">
        <v>0</v>
      </c>
      <c r="I143" s="166">
        <v>0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O143" s="166">
        <v>0</v>
      </c>
      <c r="P143" s="166">
        <v>0</v>
      </c>
      <c r="Q143" s="181">
        <v>0</v>
      </c>
    </row>
    <row r="144" spans="1:17" x14ac:dyDescent="0.2">
      <c r="B144" s="178">
        <v>3131</v>
      </c>
      <c r="C144" s="179"/>
      <c r="D144" s="180" t="s">
        <v>797</v>
      </c>
      <c r="E144" s="166">
        <v>0</v>
      </c>
      <c r="F144" s="166">
        <v>0</v>
      </c>
      <c r="G144" s="166">
        <v>0</v>
      </c>
      <c r="H144" s="166">
        <v>0</v>
      </c>
      <c r="I144" s="166">
        <v>0</v>
      </c>
      <c r="J144" s="166">
        <v>0</v>
      </c>
      <c r="K144" s="166">
        <v>0</v>
      </c>
      <c r="L144" s="166">
        <v>0</v>
      </c>
      <c r="M144" s="166">
        <v>0</v>
      </c>
      <c r="N144" s="166">
        <v>0</v>
      </c>
      <c r="O144" s="166">
        <v>0</v>
      </c>
      <c r="P144" s="166">
        <v>0</v>
      </c>
      <c r="Q144" s="181">
        <v>0</v>
      </c>
    </row>
    <row r="145" spans="2:17" x14ac:dyDescent="0.2">
      <c r="B145" s="178">
        <v>3141</v>
      </c>
      <c r="C145" s="179"/>
      <c r="D145" s="180" t="s">
        <v>798</v>
      </c>
      <c r="E145" s="166">
        <v>620000</v>
      </c>
      <c r="F145" s="166">
        <v>51666.666666666664</v>
      </c>
      <c r="G145" s="166">
        <v>51666.666666666664</v>
      </c>
      <c r="H145" s="166">
        <v>51666.666666666664</v>
      </c>
      <c r="I145" s="166">
        <v>51666.666666666664</v>
      </c>
      <c r="J145" s="166">
        <v>51666.666666666664</v>
      </c>
      <c r="K145" s="166">
        <v>51666.666666666664</v>
      </c>
      <c r="L145" s="166">
        <v>51666.666666666664</v>
      </c>
      <c r="M145" s="166">
        <v>51666.666666666664</v>
      </c>
      <c r="N145" s="166">
        <v>51666.666666666664</v>
      </c>
      <c r="O145" s="166">
        <v>51666.666666666664</v>
      </c>
      <c r="P145" s="166">
        <v>51666.666666666664</v>
      </c>
      <c r="Q145" s="181">
        <v>51666.666666666664</v>
      </c>
    </row>
    <row r="146" spans="2:17" x14ac:dyDescent="0.2">
      <c r="B146" s="178">
        <v>3151</v>
      </c>
      <c r="C146" s="179"/>
      <c r="D146" s="180" t="s">
        <v>799</v>
      </c>
      <c r="E146" s="166">
        <v>340000</v>
      </c>
      <c r="F146" s="166">
        <v>28333.333333333332</v>
      </c>
      <c r="G146" s="166">
        <v>28333.333333333332</v>
      </c>
      <c r="H146" s="166">
        <v>28333.333333333332</v>
      </c>
      <c r="I146" s="166">
        <v>28333.333333333332</v>
      </c>
      <c r="J146" s="166">
        <v>28333.333333333332</v>
      </c>
      <c r="K146" s="166">
        <v>28333.333333333332</v>
      </c>
      <c r="L146" s="166">
        <v>28333.333333333332</v>
      </c>
      <c r="M146" s="166">
        <v>28333.333333333332</v>
      </c>
      <c r="N146" s="166">
        <v>28333.333333333332</v>
      </c>
      <c r="O146" s="166">
        <v>28333.333333333332</v>
      </c>
      <c r="P146" s="166">
        <v>28333.333333333332</v>
      </c>
      <c r="Q146" s="181">
        <v>28333.333333333332</v>
      </c>
    </row>
    <row r="147" spans="2:17" s="168" customFormat="1" x14ac:dyDescent="0.2">
      <c r="B147" s="184">
        <v>3152</v>
      </c>
      <c r="C147" s="179"/>
      <c r="D147" s="180" t="s">
        <v>800</v>
      </c>
      <c r="E147" s="166">
        <v>0</v>
      </c>
      <c r="F147" s="166">
        <v>0</v>
      </c>
      <c r="G147" s="166">
        <v>0</v>
      </c>
      <c r="H147" s="166">
        <v>0</v>
      </c>
      <c r="I147" s="166">
        <v>0</v>
      </c>
      <c r="J147" s="166">
        <v>0</v>
      </c>
      <c r="K147" s="166">
        <v>0</v>
      </c>
      <c r="L147" s="166">
        <v>0</v>
      </c>
      <c r="M147" s="166">
        <v>0</v>
      </c>
      <c r="N147" s="166">
        <v>0</v>
      </c>
      <c r="O147" s="166">
        <v>0</v>
      </c>
      <c r="P147" s="166">
        <v>0</v>
      </c>
      <c r="Q147" s="181">
        <v>0</v>
      </c>
    </row>
    <row r="148" spans="2:17" s="168" customFormat="1" x14ac:dyDescent="0.2">
      <c r="B148" s="184">
        <v>3161</v>
      </c>
      <c r="C148" s="179"/>
      <c r="D148" s="180" t="s">
        <v>801</v>
      </c>
      <c r="E148" s="166">
        <v>0</v>
      </c>
      <c r="F148" s="166">
        <v>0</v>
      </c>
      <c r="G148" s="166">
        <v>0</v>
      </c>
      <c r="H148" s="166">
        <v>0</v>
      </c>
      <c r="I148" s="166">
        <v>0</v>
      </c>
      <c r="J148" s="166">
        <v>0</v>
      </c>
      <c r="K148" s="166">
        <v>0</v>
      </c>
      <c r="L148" s="166">
        <v>0</v>
      </c>
      <c r="M148" s="166">
        <v>0</v>
      </c>
      <c r="N148" s="166">
        <v>0</v>
      </c>
      <c r="O148" s="166">
        <v>0</v>
      </c>
      <c r="P148" s="166">
        <v>0</v>
      </c>
      <c r="Q148" s="181">
        <v>0</v>
      </c>
    </row>
    <row r="149" spans="2:17" x14ac:dyDescent="0.2">
      <c r="B149" s="178">
        <v>3171</v>
      </c>
      <c r="C149" s="179"/>
      <c r="D149" s="180" t="s">
        <v>802</v>
      </c>
      <c r="E149" s="166">
        <v>12500</v>
      </c>
      <c r="F149" s="166">
        <v>1041.6666666666667</v>
      </c>
      <c r="G149" s="166">
        <v>1041.6666666666667</v>
      </c>
      <c r="H149" s="166">
        <v>1041.6666666666667</v>
      </c>
      <c r="I149" s="166">
        <v>1041.6666666666667</v>
      </c>
      <c r="J149" s="166">
        <v>1041.6666666666667</v>
      </c>
      <c r="K149" s="166">
        <v>1041.6666666666667</v>
      </c>
      <c r="L149" s="166">
        <v>1041.6666666666667</v>
      </c>
      <c r="M149" s="166">
        <v>1041.6666666666667</v>
      </c>
      <c r="N149" s="166">
        <v>1041.6666666666667</v>
      </c>
      <c r="O149" s="166">
        <v>1041.6666666666667</v>
      </c>
      <c r="P149" s="166">
        <v>1041.6666666666667</v>
      </c>
      <c r="Q149" s="181">
        <v>1041.6666666666667</v>
      </c>
    </row>
    <row r="150" spans="2:17" x14ac:dyDescent="0.2">
      <c r="B150" s="178">
        <v>3172</v>
      </c>
      <c r="C150" s="179"/>
      <c r="D150" s="180" t="s">
        <v>803</v>
      </c>
      <c r="E150" s="166">
        <v>0</v>
      </c>
      <c r="F150" s="166">
        <v>0</v>
      </c>
      <c r="G150" s="166">
        <v>0</v>
      </c>
      <c r="H150" s="166">
        <v>0</v>
      </c>
      <c r="I150" s="166">
        <v>0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O150" s="166">
        <v>0</v>
      </c>
      <c r="P150" s="166">
        <v>0</v>
      </c>
      <c r="Q150" s="181">
        <v>0</v>
      </c>
    </row>
    <row r="151" spans="2:17" x14ac:dyDescent="0.2">
      <c r="B151" s="178">
        <v>3173</v>
      </c>
      <c r="C151" s="179"/>
      <c r="D151" s="180" t="s">
        <v>804</v>
      </c>
      <c r="E151" s="166">
        <v>0</v>
      </c>
      <c r="F151" s="166">
        <v>0</v>
      </c>
      <c r="G151" s="166">
        <v>0</v>
      </c>
      <c r="H151" s="166">
        <v>0</v>
      </c>
      <c r="I151" s="166">
        <v>0</v>
      </c>
      <c r="J151" s="166">
        <v>0</v>
      </c>
      <c r="K151" s="166">
        <v>0</v>
      </c>
      <c r="L151" s="166">
        <v>0</v>
      </c>
      <c r="M151" s="166">
        <v>0</v>
      </c>
      <c r="N151" s="166">
        <v>0</v>
      </c>
      <c r="O151" s="166">
        <v>0</v>
      </c>
      <c r="P151" s="166">
        <v>0</v>
      </c>
      <c r="Q151" s="181">
        <v>0</v>
      </c>
    </row>
    <row r="152" spans="2:17" x14ac:dyDescent="0.2">
      <c r="B152" s="178">
        <v>3181</v>
      </c>
      <c r="C152" s="179"/>
      <c r="D152" s="180" t="s">
        <v>805</v>
      </c>
      <c r="E152" s="166">
        <v>18500</v>
      </c>
      <c r="F152" s="166">
        <v>1541.6666666666667</v>
      </c>
      <c r="G152" s="166">
        <v>1541.6666666666667</v>
      </c>
      <c r="H152" s="166">
        <v>1541.6666666666667</v>
      </c>
      <c r="I152" s="166">
        <v>1541.6666666666667</v>
      </c>
      <c r="J152" s="166">
        <v>1541.6666666666667</v>
      </c>
      <c r="K152" s="166">
        <v>1541.6666666666667</v>
      </c>
      <c r="L152" s="166">
        <v>1541.6666666666667</v>
      </c>
      <c r="M152" s="166">
        <v>1541.6666666666667</v>
      </c>
      <c r="N152" s="166">
        <v>1541.6666666666667</v>
      </c>
      <c r="O152" s="166">
        <v>1541.6666666666667</v>
      </c>
      <c r="P152" s="166">
        <v>1541.6666666666667</v>
      </c>
      <c r="Q152" s="181">
        <v>1541.6666666666667</v>
      </c>
    </row>
    <row r="153" spans="2:17" x14ac:dyDescent="0.2">
      <c r="B153" s="178">
        <v>3182</v>
      </c>
      <c r="C153" s="179"/>
      <c r="D153" s="180" t="s">
        <v>806</v>
      </c>
      <c r="E153" s="166">
        <v>0</v>
      </c>
      <c r="F153" s="166">
        <v>0</v>
      </c>
      <c r="G153" s="166">
        <v>0</v>
      </c>
      <c r="H153" s="166">
        <v>0</v>
      </c>
      <c r="I153" s="166">
        <v>0</v>
      </c>
      <c r="J153" s="166">
        <v>0</v>
      </c>
      <c r="K153" s="166">
        <v>0</v>
      </c>
      <c r="L153" s="166">
        <v>0</v>
      </c>
      <c r="M153" s="166">
        <v>0</v>
      </c>
      <c r="N153" s="166">
        <v>0</v>
      </c>
      <c r="O153" s="166">
        <v>0</v>
      </c>
      <c r="P153" s="166">
        <v>0</v>
      </c>
      <c r="Q153" s="181">
        <v>0</v>
      </c>
    </row>
    <row r="154" spans="2:17" x14ac:dyDescent="0.2">
      <c r="B154" s="178">
        <v>3191</v>
      </c>
      <c r="C154" s="179"/>
      <c r="D154" s="180" t="s">
        <v>807</v>
      </c>
      <c r="E154" s="166">
        <v>0</v>
      </c>
      <c r="F154" s="166">
        <v>0</v>
      </c>
      <c r="G154" s="166">
        <v>0</v>
      </c>
      <c r="H154" s="166">
        <v>0</v>
      </c>
      <c r="I154" s="166">
        <v>0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O154" s="166">
        <v>0</v>
      </c>
      <c r="P154" s="166">
        <v>0</v>
      </c>
      <c r="Q154" s="181">
        <v>0</v>
      </c>
    </row>
    <row r="155" spans="2:17" x14ac:dyDescent="0.2">
      <c r="B155" s="178">
        <v>3192</v>
      </c>
      <c r="C155" s="179"/>
      <c r="D155" s="180" t="s">
        <v>808</v>
      </c>
      <c r="E155" s="166">
        <v>0</v>
      </c>
      <c r="F155" s="166">
        <v>0</v>
      </c>
      <c r="G155" s="166">
        <v>0</v>
      </c>
      <c r="H155" s="166">
        <v>0</v>
      </c>
      <c r="I155" s="166">
        <v>0</v>
      </c>
      <c r="J155" s="166">
        <v>0</v>
      </c>
      <c r="K155" s="166">
        <v>0</v>
      </c>
      <c r="L155" s="166">
        <v>0</v>
      </c>
      <c r="M155" s="166">
        <v>0</v>
      </c>
      <c r="N155" s="166">
        <v>0</v>
      </c>
      <c r="O155" s="166">
        <v>0</v>
      </c>
      <c r="P155" s="166">
        <v>0</v>
      </c>
      <c r="Q155" s="181">
        <v>0</v>
      </c>
    </row>
    <row r="156" spans="2:17" x14ac:dyDescent="0.2">
      <c r="B156" s="174">
        <v>3200</v>
      </c>
      <c r="C156" s="164"/>
      <c r="D156" s="165" t="s">
        <v>809</v>
      </c>
      <c r="E156" s="167">
        <v>1893535.48</v>
      </c>
      <c r="F156" s="167">
        <v>71711.289999999994</v>
      </c>
      <c r="G156" s="167">
        <v>271311.28999999998</v>
      </c>
      <c r="H156" s="167">
        <v>79711.289999999994</v>
      </c>
      <c r="I156" s="167">
        <v>71711.289999999994</v>
      </c>
      <c r="J156" s="167">
        <v>284811.28999999998</v>
      </c>
      <c r="K156" s="167">
        <v>271311.28999999998</v>
      </c>
      <c r="L156" s="167">
        <v>71711.289999999994</v>
      </c>
      <c r="M156" s="167">
        <v>85211.29</v>
      </c>
      <c r="N156" s="167">
        <v>271311.28999999998</v>
      </c>
      <c r="O156" s="167">
        <v>71711.289999999994</v>
      </c>
      <c r="P156" s="167">
        <v>271311.28999999998</v>
      </c>
      <c r="Q156" s="175">
        <v>71711.289999999994</v>
      </c>
    </row>
    <row r="157" spans="2:17" x14ac:dyDescent="0.2">
      <c r="B157" s="178">
        <v>3211</v>
      </c>
      <c r="C157" s="179"/>
      <c r="D157" s="180" t="s">
        <v>810</v>
      </c>
      <c r="E157" s="166">
        <v>0</v>
      </c>
      <c r="F157" s="166">
        <v>0</v>
      </c>
      <c r="G157" s="166">
        <v>0</v>
      </c>
      <c r="H157" s="166">
        <v>0</v>
      </c>
      <c r="I157" s="166">
        <v>0</v>
      </c>
      <c r="J157" s="166">
        <v>0</v>
      </c>
      <c r="K157" s="166">
        <v>0</v>
      </c>
      <c r="L157" s="166">
        <v>0</v>
      </c>
      <c r="M157" s="166">
        <v>0</v>
      </c>
      <c r="N157" s="166">
        <v>0</v>
      </c>
      <c r="O157" s="166">
        <v>0</v>
      </c>
      <c r="P157" s="166">
        <v>0</v>
      </c>
      <c r="Q157" s="181">
        <v>0</v>
      </c>
    </row>
    <row r="158" spans="2:17" x14ac:dyDescent="0.2">
      <c r="B158" s="178">
        <v>3221</v>
      </c>
      <c r="C158" s="179"/>
      <c r="D158" s="180" t="s">
        <v>811</v>
      </c>
      <c r="E158" s="166">
        <v>27000</v>
      </c>
      <c r="F158" s="166">
        <v>0</v>
      </c>
      <c r="G158" s="166">
        <v>0</v>
      </c>
      <c r="H158" s="166">
        <v>0</v>
      </c>
      <c r="I158" s="166">
        <v>0</v>
      </c>
      <c r="J158" s="166">
        <v>13500</v>
      </c>
      <c r="K158" s="166">
        <v>0</v>
      </c>
      <c r="L158" s="166">
        <v>0</v>
      </c>
      <c r="M158" s="166">
        <v>13500</v>
      </c>
      <c r="N158" s="166">
        <v>0</v>
      </c>
      <c r="O158" s="166">
        <v>0</v>
      </c>
      <c r="P158" s="166">
        <v>0</v>
      </c>
      <c r="Q158" s="181">
        <v>0</v>
      </c>
    </row>
    <row r="159" spans="2:17" x14ac:dyDescent="0.2">
      <c r="B159" s="178">
        <v>3231</v>
      </c>
      <c r="C159" s="179"/>
      <c r="D159" s="180" t="s">
        <v>812</v>
      </c>
      <c r="E159" s="166">
        <v>0</v>
      </c>
      <c r="F159" s="166">
        <v>0</v>
      </c>
      <c r="G159" s="166">
        <v>0</v>
      </c>
      <c r="H159" s="166">
        <v>0</v>
      </c>
      <c r="I159" s="166">
        <v>0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O159" s="166">
        <v>0</v>
      </c>
      <c r="P159" s="166">
        <v>0</v>
      </c>
      <c r="Q159" s="181">
        <v>0</v>
      </c>
    </row>
    <row r="160" spans="2:17" x14ac:dyDescent="0.2">
      <c r="B160" s="178">
        <v>3232</v>
      </c>
      <c r="C160" s="179"/>
      <c r="D160" s="180" t="s">
        <v>813</v>
      </c>
      <c r="E160" s="166">
        <v>0</v>
      </c>
      <c r="F160" s="166">
        <v>0</v>
      </c>
      <c r="G160" s="166">
        <v>0</v>
      </c>
      <c r="H160" s="166">
        <v>0</v>
      </c>
      <c r="I160" s="166">
        <v>0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O160" s="166">
        <v>0</v>
      </c>
      <c r="P160" s="166">
        <v>0</v>
      </c>
      <c r="Q160" s="181">
        <v>0</v>
      </c>
    </row>
    <row r="161" spans="2:17" x14ac:dyDescent="0.2">
      <c r="B161" s="178">
        <v>3233</v>
      </c>
      <c r="C161" s="179"/>
      <c r="D161" s="180" t="s">
        <v>814</v>
      </c>
      <c r="E161" s="166">
        <v>0</v>
      </c>
      <c r="F161" s="166">
        <v>0</v>
      </c>
      <c r="G161" s="166">
        <v>0</v>
      </c>
      <c r="H161" s="166">
        <v>0</v>
      </c>
      <c r="I161" s="166">
        <v>0</v>
      </c>
      <c r="J161" s="166">
        <v>0</v>
      </c>
      <c r="K161" s="166">
        <v>0</v>
      </c>
      <c r="L161" s="166">
        <v>0</v>
      </c>
      <c r="M161" s="166">
        <v>0</v>
      </c>
      <c r="N161" s="166">
        <v>0</v>
      </c>
      <c r="O161" s="166">
        <v>0</v>
      </c>
      <c r="P161" s="166">
        <v>0</v>
      </c>
      <c r="Q161" s="181">
        <v>0</v>
      </c>
    </row>
    <row r="162" spans="2:17" s="168" customFormat="1" x14ac:dyDescent="0.2">
      <c r="B162" s="184">
        <v>3241</v>
      </c>
      <c r="C162" s="179"/>
      <c r="D162" s="180" t="s">
        <v>815</v>
      </c>
      <c r="E162" s="166">
        <v>0</v>
      </c>
      <c r="F162" s="166">
        <v>0</v>
      </c>
      <c r="G162" s="166">
        <v>0</v>
      </c>
      <c r="H162" s="166">
        <v>0</v>
      </c>
      <c r="I162" s="166">
        <v>0</v>
      </c>
      <c r="J162" s="166">
        <v>0</v>
      </c>
      <c r="K162" s="166">
        <v>0</v>
      </c>
      <c r="L162" s="166">
        <v>0</v>
      </c>
      <c r="M162" s="166">
        <v>0</v>
      </c>
      <c r="N162" s="166">
        <v>0</v>
      </c>
      <c r="O162" s="166">
        <v>0</v>
      </c>
      <c r="P162" s="166">
        <v>0</v>
      </c>
      <c r="Q162" s="181">
        <v>0</v>
      </c>
    </row>
    <row r="163" spans="2:17" s="168" customFormat="1" x14ac:dyDescent="0.2">
      <c r="B163" s="184">
        <v>3251</v>
      </c>
      <c r="C163" s="179"/>
      <c r="D163" s="180" t="s">
        <v>816</v>
      </c>
      <c r="E163" s="166">
        <v>8000</v>
      </c>
      <c r="F163" s="166">
        <v>0</v>
      </c>
      <c r="G163" s="166">
        <v>0</v>
      </c>
      <c r="H163" s="166">
        <v>8000</v>
      </c>
      <c r="I163" s="166">
        <v>0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O163" s="166">
        <v>0</v>
      </c>
      <c r="P163" s="166">
        <v>0</v>
      </c>
      <c r="Q163" s="181">
        <v>0</v>
      </c>
    </row>
    <row r="164" spans="2:17" x14ac:dyDescent="0.2">
      <c r="B164" s="178">
        <v>3252</v>
      </c>
      <c r="C164" s="179"/>
      <c r="D164" s="180" t="s">
        <v>817</v>
      </c>
      <c r="E164" s="166">
        <v>860535.48</v>
      </c>
      <c r="F164" s="166">
        <v>71711.289999999994</v>
      </c>
      <c r="G164" s="166">
        <v>71711.289999999994</v>
      </c>
      <c r="H164" s="166">
        <v>71711.289999999994</v>
      </c>
      <c r="I164" s="166">
        <v>71711.289999999994</v>
      </c>
      <c r="J164" s="166">
        <v>71711.289999999994</v>
      </c>
      <c r="K164" s="166">
        <v>71711.289999999994</v>
      </c>
      <c r="L164" s="166">
        <v>71711.289999999994</v>
      </c>
      <c r="M164" s="166">
        <v>71711.289999999994</v>
      </c>
      <c r="N164" s="166">
        <v>71711.289999999994</v>
      </c>
      <c r="O164" s="166">
        <v>71711.289999999994</v>
      </c>
      <c r="P164" s="166">
        <v>71711.289999999994</v>
      </c>
      <c r="Q164" s="181">
        <v>71711.289999999994</v>
      </c>
    </row>
    <row r="165" spans="2:17" x14ac:dyDescent="0.2">
      <c r="B165" s="178">
        <v>3261</v>
      </c>
      <c r="C165" s="179"/>
      <c r="D165" s="180" t="s">
        <v>818</v>
      </c>
      <c r="E165" s="166">
        <v>0</v>
      </c>
      <c r="F165" s="166">
        <v>0</v>
      </c>
      <c r="G165" s="166">
        <v>0</v>
      </c>
      <c r="H165" s="166">
        <v>0</v>
      </c>
      <c r="I165" s="166">
        <v>0</v>
      </c>
      <c r="J165" s="166">
        <v>0</v>
      </c>
      <c r="K165" s="166">
        <v>0</v>
      </c>
      <c r="L165" s="166">
        <v>0</v>
      </c>
      <c r="M165" s="166">
        <v>0</v>
      </c>
      <c r="N165" s="166">
        <v>0</v>
      </c>
      <c r="O165" s="166">
        <v>0</v>
      </c>
      <c r="P165" s="166">
        <v>0</v>
      </c>
      <c r="Q165" s="181">
        <v>0</v>
      </c>
    </row>
    <row r="166" spans="2:17" x14ac:dyDescent="0.2">
      <c r="B166" s="178">
        <v>3262</v>
      </c>
      <c r="C166" s="179"/>
      <c r="D166" s="180" t="s">
        <v>819</v>
      </c>
      <c r="E166" s="166">
        <v>0</v>
      </c>
      <c r="F166" s="166">
        <v>0</v>
      </c>
      <c r="G166" s="166">
        <v>0</v>
      </c>
      <c r="H166" s="166">
        <v>0</v>
      </c>
      <c r="I166" s="166">
        <v>0</v>
      </c>
      <c r="J166" s="166">
        <v>0</v>
      </c>
      <c r="K166" s="166">
        <v>0</v>
      </c>
      <c r="L166" s="166">
        <v>0</v>
      </c>
      <c r="M166" s="166">
        <v>0</v>
      </c>
      <c r="N166" s="166">
        <v>0</v>
      </c>
      <c r="O166" s="166">
        <v>0</v>
      </c>
      <c r="P166" s="166">
        <v>0</v>
      </c>
      <c r="Q166" s="181">
        <v>0</v>
      </c>
    </row>
    <row r="167" spans="2:17" x14ac:dyDescent="0.2">
      <c r="B167" s="178">
        <v>3271</v>
      </c>
      <c r="C167" s="179"/>
      <c r="D167" s="180" t="s">
        <v>820</v>
      </c>
      <c r="E167" s="166">
        <v>0</v>
      </c>
      <c r="F167" s="166">
        <v>0</v>
      </c>
      <c r="G167" s="166">
        <v>0</v>
      </c>
      <c r="H167" s="166">
        <v>0</v>
      </c>
      <c r="I167" s="166">
        <v>0</v>
      </c>
      <c r="J167" s="166">
        <v>0</v>
      </c>
      <c r="K167" s="166">
        <v>0</v>
      </c>
      <c r="L167" s="166">
        <v>0</v>
      </c>
      <c r="M167" s="166">
        <v>0</v>
      </c>
      <c r="N167" s="166">
        <v>0</v>
      </c>
      <c r="O167" s="166">
        <v>0</v>
      </c>
      <c r="P167" s="166">
        <v>0</v>
      </c>
      <c r="Q167" s="181">
        <v>0</v>
      </c>
    </row>
    <row r="168" spans="2:17" x14ac:dyDescent="0.2">
      <c r="B168" s="178">
        <v>3281</v>
      </c>
      <c r="C168" s="179"/>
      <c r="D168" s="180" t="s">
        <v>821</v>
      </c>
      <c r="E168" s="166">
        <v>0</v>
      </c>
      <c r="F168" s="166">
        <v>0</v>
      </c>
      <c r="G168" s="166">
        <v>0</v>
      </c>
      <c r="H168" s="166">
        <v>0</v>
      </c>
      <c r="I168" s="166">
        <v>0</v>
      </c>
      <c r="J168" s="166">
        <v>0</v>
      </c>
      <c r="K168" s="166">
        <v>0</v>
      </c>
      <c r="L168" s="166">
        <v>0</v>
      </c>
      <c r="M168" s="166">
        <v>0</v>
      </c>
      <c r="N168" s="166">
        <v>0</v>
      </c>
      <c r="O168" s="166">
        <v>0</v>
      </c>
      <c r="P168" s="166">
        <v>0</v>
      </c>
      <c r="Q168" s="181">
        <v>0</v>
      </c>
    </row>
    <row r="169" spans="2:17" x14ac:dyDescent="0.2">
      <c r="B169" s="178">
        <v>3291</v>
      </c>
      <c r="C169" s="179"/>
      <c r="D169" s="180" t="s">
        <v>822</v>
      </c>
      <c r="E169" s="166">
        <v>998000</v>
      </c>
      <c r="F169" s="166">
        <v>0</v>
      </c>
      <c r="G169" s="166">
        <v>199600</v>
      </c>
      <c r="H169" s="166">
        <v>0</v>
      </c>
      <c r="I169" s="166">
        <v>0</v>
      </c>
      <c r="J169" s="166">
        <v>199600</v>
      </c>
      <c r="K169" s="166">
        <v>199600</v>
      </c>
      <c r="L169" s="166">
        <v>0</v>
      </c>
      <c r="M169" s="166">
        <v>0</v>
      </c>
      <c r="N169" s="166">
        <v>199600</v>
      </c>
      <c r="O169" s="166">
        <v>0</v>
      </c>
      <c r="P169" s="166">
        <v>199600</v>
      </c>
      <c r="Q169" s="181">
        <v>0</v>
      </c>
    </row>
    <row r="170" spans="2:17" x14ac:dyDescent="0.2">
      <c r="B170" s="174">
        <v>3300</v>
      </c>
      <c r="C170" s="164"/>
      <c r="D170" s="165" t="s">
        <v>823</v>
      </c>
      <c r="E170" s="167">
        <v>2951983.38</v>
      </c>
      <c r="F170" s="167">
        <v>272548.91500000004</v>
      </c>
      <c r="G170" s="167">
        <v>202548.91500000001</v>
      </c>
      <c r="H170" s="167">
        <v>202548.91500000001</v>
      </c>
      <c r="I170" s="167">
        <v>417548.91500000004</v>
      </c>
      <c r="J170" s="167">
        <v>418445.315</v>
      </c>
      <c r="K170" s="167">
        <v>223048.91500000001</v>
      </c>
      <c r="L170" s="167">
        <v>202548.91500000001</v>
      </c>
      <c r="M170" s="167">
        <v>202548.91500000001</v>
      </c>
      <c r="N170" s="167">
        <v>202548.91500000001</v>
      </c>
      <c r="O170" s="167">
        <v>202548.91500000001</v>
      </c>
      <c r="P170" s="167">
        <v>202548.91500000001</v>
      </c>
      <c r="Q170" s="175">
        <v>202548.91500000001</v>
      </c>
    </row>
    <row r="171" spans="2:17" x14ac:dyDescent="0.2">
      <c r="B171" s="178">
        <v>3311</v>
      </c>
      <c r="C171" s="186"/>
      <c r="D171" s="180" t="s">
        <v>824</v>
      </c>
      <c r="E171" s="166">
        <v>215000</v>
      </c>
      <c r="F171" s="166">
        <v>0</v>
      </c>
      <c r="G171" s="166">
        <v>0</v>
      </c>
      <c r="H171" s="166">
        <v>0</v>
      </c>
      <c r="I171" s="166">
        <v>215000</v>
      </c>
      <c r="J171" s="166">
        <v>0</v>
      </c>
      <c r="K171" s="166">
        <v>0</v>
      </c>
      <c r="L171" s="166">
        <v>0</v>
      </c>
      <c r="M171" s="166">
        <v>0</v>
      </c>
      <c r="N171" s="166">
        <v>0</v>
      </c>
      <c r="O171" s="166">
        <v>0</v>
      </c>
      <c r="P171" s="166">
        <v>0</v>
      </c>
      <c r="Q171" s="181">
        <v>0</v>
      </c>
    </row>
    <row r="172" spans="2:17" x14ac:dyDescent="0.2">
      <c r="B172" s="178">
        <v>3312</v>
      </c>
      <c r="C172" s="186"/>
      <c r="D172" s="180" t="s">
        <v>825</v>
      </c>
      <c r="E172" s="166">
        <v>70000</v>
      </c>
      <c r="F172" s="166">
        <v>70000</v>
      </c>
      <c r="G172" s="166">
        <v>0</v>
      </c>
      <c r="H172" s="166">
        <v>0</v>
      </c>
      <c r="I172" s="166">
        <v>0</v>
      </c>
      <c r="J172" s="166">
        <v>0</v>
      </c>
      <c r="K172" s="166">
        <v>0</v>
      </c>
      <c r="L172" s="166">
        <v>0</v>
      </c>
      <c r="M172" s="166">
        <v>0</v>
      </c>
      <c r="N172" s="166">
        <v>0</v>
      </c>
      <c r="O172" s="166">
        <v>0</v>
      </c>
      <c r="P172" s="166">
        <v>0</v>
      </c>
      <c r="Q172" s="181">
        <v>0</v>
      </c>
    </row>
    <row r="173" spans="2:17" x14ac:dyDescent="0.2">
      <c r="B173" s="178">
        <v>3313</v>
      </c>
      <c r="C173" s="186"/>
      <c r="D173" s="180" t="s">
        <v>826</v>
      </c>
      <c r="E173" s="166">
        <v>0</v>
      </c>
      <c r="F173" s="166">
        <v>0</v>
      </c>
      <c r="G173" s="166">
        <v>0</v>
      </c>
      <c r="H173" s="166">
        <v>0</v>
      </c>
      <c r="I173" s="166">
        <v>0</v>
      </c>
      <c r="J173" s="166">
        <v>0</v>
      </c>
      <c r="K173" s="166">
        <v>0</v>
      </c>
      <c r="L173" s="166">
        <v>0</v>
      </c>
      <c r="M173" s="166">
        <v>0</v>
      </c>
      <c r="N173" s="166">
        <v>0</v>
      </c>
      <c r="O173" s="166">
        <v>0</v>
      </c>
      <c r="P173" s="166">
        <v>0</v>
      </c>
      <c r="Q173" s="181">
        <v>0</v>
      </c>
    </row>
    <row r="174" spans="2:17" x14ac:dyDescent="0.2">
      <c r="B174" s="178">
        <v>3314</v>
      </c>
      <c r="C174" s="186"/>
      <c r="D174" s="180" t="s">
        <v>827</v>
      </c>
      <c r="E174" s="166">
        <v>0</v>
      </c>
      <c r="F174" s="166">
        <v>0</v>
      </c>
      <c r="G174" s="166">
        <v>0</v>
      </c>
      <c r="H174" s="166">
        <v>0</v>
      </c>
      <c r="I174" s="166">
        <v>0</v>
      </c>
      <c r="J174" s="166">
        <v>0</v>
      </c>
      <c r="K174" s="166">
        <v>0</v>
      </c>
      <c r="L174" s="166">
        <v>0</v>
      </c>
      <c r="M174" s="166">
        <v>0</v>
      </c>
      <c r="N174" s="166">
        <v>0</v>
      </c>
      <c r="O174" s="166">
        <v>0</v>
      </c>
      <c r="P174" s="166">
        <v>0</v>
      </c>
      <c r="Q174" s="181">
        <v>0</v>
      </c>
    </row>
    <row r="175" spans="2:17" x14ac:dyDescent="0.2">
      <c r="B175" s="178">
        <v>3321</v>
      </c>
      <c r="C175" s="186"/>
      <c r="D175" s="180" t="s">
        <v>828</v>
      </c>
      <c r="E175" s="166">
        <v>1160000</v>
      </c>
      <c r="F175" s="166">
        <v>96666.666666666672</v>
      </c>
      <c r="G175" s="166">
        <v>96666.666666666672</v>
      </c>
      <c r="H175" s="166">
        <v>96666.666666666672</v>
      </c>
      <c r="I175" s="166">
        <v>96666.666666666672</v>
      </c>
      <c r="J175" s="166">
        <v>96666.666666666672</v>
      </c>
      <c r="K175" s="166">
        <v>96666.666666666672</v>
      </c>
      <c r="L175" s="166">
        <v>96666.666666666672</v>
      </c>
      <c r="M175" s="166">
        <v>96666.666666666672</v>
      </c>
      <c r="N175" s="166">
        <v>96666.666666666672</v>
      </c>
      <c r="O175" s="166">
        <v>96666.666666666672</v>
      </c>
      <c r="P175" s="166">
        <v>96666.666666666672</v>
      </c>
      <c r="Q175" s="181">
        <v>96666.666666666672</v>
      </c>
    </row>
    <row r="176" spans="2:17" x14ac:dyDescent="0.2">
      <c r="B176" s="178">
        <v>3331</v>
      </c>
      <c r="C176" s="186"/>
      <c r="D176" s="180" t="s">
        <v>829</v>
      </c>
      <c r="E176" s="166">
        <v>114400.02</v>
      </c>
      <c r="F176" s="166">
        <v>9533.3350000000009</v>
      </c>
      <c r="G176" s="166">
        <v>9533.3350000000009</v>
      </c>
      <c r="H176" s="166">
        <v>9533.3350000000009</v>
      </c>
      <c r="I176" s="166">
        <v>9533.3350000000009</v>
      </c>
      <c r="J176" s="166">
        <v>9533.3350000000009</v>
      </c>
      <c r="K176" s="166">
        <v>9533.3350000000009</v>
      </c>
      <c r="L176" s="166">
        <v>9533.3350000000009</v>
      </c>
      <c r="M176" s="166">
        <v>9533.3350000000009</v>
      </c>
      <c r="N176" s="166">
        <v>9533.3350000000009</v>
      </c>
      <c r="O176" s="166">
        <v>9533.3350000000009</v>
      </c>
      <c r="P176" s="166">
        <v>9533.3350000000009</v>
      </c>
      <c r="Q176" s="181">
        <v>9533.3350000000009</v>
      </c>
    </row>
    <row r="177" spans="2:17" x14ac:dyDescent="0.2">
      <c r="B177" s="178">
        <v>3332</v>
      </c>
      <c r="C177" s="186"/>
      <c r="D177" s="180" t="s">
        <v>830</v>
      </c>
      <c r="E177" s="166">
        <v>0</v>
      </c>
      <c r="F177" s="166">
        <v>0</v>
      </c>
      <c r="G177" s="166">
        <v>0</v>
      </c>
      <c r="H177" s="166">
        <v>0</v>
      </c>
      <c r="I177" s="166">
        <v>0</v>
      </c>
      <c r="J177" s="166">
        <v>0</v>
      </c>
      <c r="K177" s="166">
        <v>0</v>
      </c>
      <c r="L177" s="166">
        <v>0</v>
      </c>
      <c r="M177" s="166">
        <v>0</v>
      </c>
      <c r="N177" s="166">
        <v>0</v>
      </c>
      <c r="O177" s="166">
        <v>0</v>
      </c>
      <c r="P177" s="166">
        <v>0</v>
      </c>
      <c r="Q177" s="181">
        <v>0</v>
      </c>
    </row>
    <row r="178" spans="2:17" x14ac:dyDescent="0.2">
      <c r="B178" s="178">
        <v>3341</v>
      </c>
      <c r="C178" s="186"/>
      <c r="D178" s="180" t="s">
        <v>831</v>
      </c>
      <c r="E178" s="166">
        <v>1156186.96</v>
      </c>
      <c r="F178" s="166">
        <v>96348.91333333333</v>
      </c>
      <c r="G178" s="166">
        <v>96348.91333333333</v>
      </c>
      <c r="H178" s="166">
        <v>96348.91333333333</v>
      </c>
      <c r="I178" s="166">
        <v>96348.91333333333</v>
      </c>
      <c r="J178" s="166">
        <v>96348.91333333333</v>
      </c>
      <c r="K178" s="166">
        <v>96348.91333333333</v>
      </c>
      <c r="L178" s="166">
        <v>96348.91333333333</v>
      </c>
      <c r="M178" s="166">
        <v>96348.91333333333</v>
      </c>
      <c r="N178" s="166">
        <v>96348.91333333333</v>
      </c>
      <c r="O178" s="166">
        <v>96348.91333333333</v>
      </c>
      <c r="P178" s="166">
        <v>96348.91333333333</v>
      </c>
      <c r="Q178" s="181">
        <v>96348.91333333333</v>
      </c>
    </row>
    <row r="179" spans="2:17" x14ac:dyDescent="0.2">
      <c r="B179" s="178">
        <v>3351</v>
      </c>
      <c r="C179" s="186"/>
      <c r="D179" s="180" t="s">
        <v>832</v>
      </c>
      <c r="E179" s="166">
        <v>0</v>
      </c>
      <c r="F179" s="166">
        <v>0</v>
      </c>
      <c r="G179" s="166">
        <v>0</v>
      </c>
      <c r="H179" s="166">
        <v>0</v>
      </c>
      <c r="I179" s="166">
        <v>0</v>
      </c>
      <c r="J179" s="166">
        <v>0</v>
      </c>
      <c r="K179" s="166">
        <v>0</v>
      </c>
      <c r="L179" s="166">
        <v>0</v>
      </c>
      <c r="M179" s="166">
        <v>0</v>
      </c>
      <c r="N179" s="166">
        <v>0</v>
      </c>
      <c r="O179" s="166">
        <v>0</v>
      </c>
      <c r="P179" s="166">
        <v>0</v>
      </c>
      <c r="Q179" s="181">
        <v>0</v>
      </c>
    </row>
    <row r="180" spans="2:17" x14ac:dyDescent="0.2">
      <c r="B180" s="178">
        <v>3352</v>
      </c>
      <c r="C180" s="186"/>
      <c r="D180" s="180" t="s">
        <v>833</v>
      </c>
      <c r="E180" s="166">
        <v>0</v>
      </c>
      <c r="F180" s="166">
        <v>0</v>
      </c>
      <c r="G180" s="166">
        <v>0</v>
      </c>
      <c r="H180" s="166">
        <v>0</v>
      </c>
      <c r="I180" s="166">
        <v>0</v>
      </c>
      <c r="J180" s="166">
        <v>0</v>
      </c>
      <c r="K180" s="166">
        <v>0</v>
      </c>
      <c r="L180" s="166">
        <v>0</v>
      </c>
      <c r="M180" s="166">
        <v>0</v>
      </c>
      <c r="N180" s="166">
        <v>0</v>
      </c>
      <c r="O180" s="166">
        <v>0</v>
      </c>
      <c r="P180" s="166">
        <v>0</v>
      </c>
      <c r="Q180" s="181">
        <v>0</v>
      </c>
    </row>
    <row r="181" spans="2:17" x14ac:dyDescent="0.2">
      <c r="B181" s="178">
        <v>3353</v>
      </c>
      <c r="C181" s="186"/>
      <c r="D181" s="180" t="s">
        <v>834</v>
      </c>
      <c r="E181" s="166">
        <v>0</v>
      </c>
      <c r="F181" s="166">
        <v>0</v>
      </c>
      <c r="G181" s="166">
        <v>0</v>
      </c>
      <c r="H181" s="166">
        <v>0</v>
      </c>
      <c r="I181" s="166">
        <v>0</v>
      </c>
      <c r="J181" s="166">
        <v>0</v>
      </c>
      <c r="K181" s="166">
        <v>0</v>
      </c>
      <c r="L181" s="166">
        <v>0</v>
      </c>
      <c r="M181" s="166">
        <v>0</v>
      </c>
      <c r="N181" s="166">
        <v>0</v>
      </c>
      <c r="O181" s="166">
        <v>0</v>
      </c>
      <c r="P181" s="166">
        <v>0</v>
      </c>
      <c r="Q181" s="181">
        <v>0</v>
      </c>
    </row>
    <row r="182" spans="2:17" x14ac:dyDescent="0.2">
      <c r="B182" s="178">
        <v>3361</v>
      </c>
      <c r="C182" s="186"/>
      <c r="D182" s="180" t="s">
        <v>835</v>
      </c>
      <c r="E182" s="166">
        <v>20500</v>
      </c>
      <c r="F182" s="166">
        <v>0</v>
      </c>
      <c r="G182" s="166">
        <v>0</v>
      </c>
      <c r="H182" s="166">
        <v>0</v>
      </c>
      <c r="I182" s="166">
        <v>0</v>
      </c>
      <c r="J182" s="166">
        <v>0</v>
      </c>
      <c r="K182" s="166">
        <v>20500</v>
      </c>
      <c r="L182" s="166">
        <v>0</v>
      </c>
      <c r="M182" s="166">
        <v>0</v>
      </c>
      <c r="N182" s="166">
        <v>0</v>
      </c>
      <c r="O182" s="166">
        <v>0</v>
      </c>
      <c r="P182" s="166">
        <v>0</v>
      </c>
      <c r="Q182" s="181">
        <v>0</v>
      </c>
    </row>
    <row r="183" spans="2:17" x14ac:dyDescent="0.2">
      <c r="B183" s="178">
        <v>3371</v>
      </c>
      <c r="C183" s="179"/>
      <c r="D183" s="180" t="s">
        <v>836</v>
      </c>
      <c r="E183" s="166">
        <v>0</v>
      </c>
      <c r="F183" s="166">
        <v>0</v>
      </c>
      <c r="G183" s="166">
        <v>0</v>
      </c>
      <c r="H183" s="166">
        <v>0</v>
      </c>
      <c r="I183" s="166">
        <v>0</v>
      </c>
      <c r="J183" s="166">
        <v>0</v>
      </c>
      <c r="K183" s="166">
        <v>0</v>
      </c>
      <c r="L183" s="166">
        <v>0</v>
      </c>
      <c r="M183" s="166">
        <v>0</v>
      </c>
      <c r="N183" s="166">
        <v>0</v>
      </c>
      <c r="O183" s="166">
        <v>0</v>
      </c>
      <c r="P183" s="166">
        <v>0</v>
      </c>
      <c r="Q183" s="181">
        <v>0</v>
      </c>
    </row>
    <row r="184" spans="2:17" x14ac:dyDescent="0.2">
      <c r="B184" s="178">
        <v>3381</v>
      </c>
      <c r="C184" s="179"/>
      <c r="D184" s="180" t="s">
        <v>837</v>
      </c>
      <c r="E184" s="166">
        <v>0</v>
      </c>
      <c r="F184" s="166">
        <v>0</v>
      </c>
      <c r="G184" s="166">
        <v>0</v>
      </c>
      <c r="H184" s="166">
        <v>0</v>
      </c>
      <c r="I184" s="166">
        <v>0</v>
      </c>
      <c r="J184" s="166">
        <v>0</v>
      </c>
      <c r="K184" s="166">
        <v>0</v>
      </c>
      <c r="L184" s="166">
        <v>0</v>
      </c>
      <c r="M184" s="166">
        <v>0</v>
      </c>
      <c r="N184" s="166">
        <v>0</v>
      </c>
      <c r="O184" s="166">
        <v>0</v>
      </c>
      <c r="P184" s="166">
        <v>0</v>
      </c>
      <c r="Q184" s="181">
        <v>0</v>
      </c>
    </row>
    <row r="185" spans="2:17" x14ac:dyDescent="0.2">
      <c r="B185" s="178">
        <v>3391</v>
      </c>
      <c r="C185" s="179"/>
      <c r="D185" s="180" t="s">
        <v>838</v>
      </c>
      <c r="E185" s="166">
        <v>215896.4</v>
      </c>
      <c r="F185" s="166">
        <v>0</v>
      </c>
      <c r="G185" s="166">
        <v>0</v>
      </c>
      <c r="H185" s="166">
        <v>0</v>
      </c>
      <c r="I185" s="166">
        <v>0</v>
      </c>
      <c r="J185" s="166">
        <v>215896.4</v>
      </c>
      <c r="K185" s="166">
        <v>0</v>
      </c>
      <c r="L185" s="166">
        <v>0</v>
      </c>
      <c r="M185" s="166">
        <v>0</v>
      </c>
      <c r="N185" s="166">
        <v>0</v>
      </c>
      <c r="O185" s="166">
        <v>0</v>
      </c>
      <c r="P185" s="166">
        <v>0</v>
      </c>
      <c r="Q185" s="181">
        <v>0</v>
      </c>
    </row>
    <row r="186" spans="2:17" x14ac:dyDescent="0.2">
      <c r="B186" s="174">
        <v>3400</v>
      </c>
      <c r="C186" s="164"/>
      <c r="D186" s="165" t="s">
        <v>839</v>
      </c>
      <c r="E186" s="167">
        <v>775000</v>
      </c>
      <c r="F186" s="167">
        <v>5833.333333333333</v>
      </c>
      <c r="G186" s="167">
        <v>5833.333333333333</v>
      </c>
      <c r="H186" s="167">
        <v>710833.33333333337</v>
      </c>
      <c r="I186" s="167">
        <v>5833.333333333333</v>
      </c>
      <c r="J186" s="167">
        <v>5833.333333333333</v>
      </c>
      <c r="K186" s="167">
        <v>5833.333333333333</v>
      </c>
      <c r="L186" s="167">
        <v>5833.333333333333</v>
      </c>
      <c r="M186" s="167">
        <v>5833.333333333333</v>
      </c>
      <c r="N186" s="167">
        <v>5833.333333333333</v>
      </c>
      <c r="O186" s="167">
        <v>5833.333333333333</v>
      </c>
      <c r="P186" s="167">
        <v>5833.333333333333</v>
      </c>
      <c r="Q186" s="175">
        <v>5833.333333333333</v>
      </c>
    </row>
    <row r="187" spans="2:17" x14ac:dyDescent="0.2">
      <c r="B187" s="178">
        <v>3411</v>
      </c>
      <c r="C187" s="179"/>
      <c r="D187" s="180" t="s">
        <v>840</v>
      </c>
      <c r="E187" s="166">
        <v>70000</v>
      </c>
      <c r="F187" s="166">
        <v>5833.333333333333</v>
      </c>
      <c r="G187" s="166">
        <v>5833.333333333333</v>
      </c>
      <c r="H187" s="166">
        <v>5833.333333333333</v>
      </c>
      <c r="I187" s="166">
        <v>5833.333333333333</v>
      </c>
      <c r="J187" s="166">
        <v>5833.333333333333</v>
      </c>
      <c r="K187" s="166">
        <v>5833.333333333333</v>
      </c>
      <c r="L187" s="166">
        <v>5833.333333333333</v>
      </c>
      <c r="M187" s="166">
        <v>5833.333333333333</v>
      </c>
      <c r="N187" s="166">
        <v>5833.333333333333</v>
      </c>
      <c r="O187" s="166">
        <v>5833.333333333333</v>
      </c>
      <c r="P187" s="166">
        <v>5833.333333333333</v>
      </c>
      <c r="Q187" s="181">
        <v>5833.333333333333</v>
      </c>
    </row>
    <row r="188" spans="2:17" x14ac:dyDescent="0.2">
      <c r="B188" s="178">
        <v>3412</v>
      </c>
      <c r="C188" s="179"/>
      <c r="D188" s="180" t="s">
        <v>841</v>
      </c>
      <c r="E188" s="166">
        <v>0</v>
      </c>
      <c r="F188" s="166">
        <v>0</v>
      </c>
      <c r="G188" s="166">
        <v>0</v>
      </c>
      <c r="H188" s="166">
        <v>0</v>
      </c>
      <c r="I188" s="166">
        <v>0</v>
      </c>
      <c r="J188" s="166">
        <v>0</v>
      </c>
      <c r="K188" s="166">
        <v>0</v>
      </c>
      <c r="L188" s="166">
        <v>0</v>
      </c>
      <c r="M188" s="166">
        <v>0</v>
      </c>
      <c r="N188" s="166">
        <v>0</v>
      </c>
      <c r="O188" s="166">
        <v>0</v>
      </c>
      <c r="P188" s="166">
        <v>0</v>
      </c>
      <c r="Q188" s="181">
        <v>0</v>
      </c>
    </row>
    <row r="189" spans="2:17" x14ac:dyDescent="0.2">
      <c r="B189" s="178">
        <v>3421</v>
      </c>
      <c r="C189" s="179"/>
      <c r="D189" s="180" t="s">
        <v>842</v>
      </c>
      <c r="E189" s="166">
        <v>0</v>
      </c>
      <c r="F189" s="166">
        <v>0</v>
      </c>
      <c r="G189" s="166">
        <v>0</v>
      </c>
      <c r="H189" s="166">
        <v>0</v>
      </c>
      <c r="I189" s="166">
        <v>0</v>
      </c>
      <c r="J189" s="166">
        <v>0</v>
      </c>
      <c r="K189" s="166">
        <v>0</v>
      </c>
      <c r="L189" s="166">
        <v>0</v>
      </c>
      <c r="M189" s="166">
        <v>0</v>
      </c>
      <c r="N189" s="166">
        <v>0</v>
      </c>
      <c r="O189" s="166">
        <v>0</v>
      </c>
      <c r="P189" s="166">
        <v>0</v>
      </c>
      <c r="Q189" s="181">
        <v>0</v>
      </c>
    </row>
    <row r="190" spans="2:17" x14ac:dyDescent="0.2">
      <c r="B190" s="178">
        <v>3431</v>
      </c>
      <c r="C190" s="179"/>
      <c r="D190" s="180" t="s">
        <v>843</v>
      </c>
      <c r="E190" s="166">
        <v>0</v>
      </c>
      <c r="F190" s="166">
        <v>0</v>
      </c>
      <c r="G190" s="166">
        <v>0</v>
      </c>
      <c r="H190" s="166">
        <v>0</v>
      </c>
      <c r="I190" s="166">
        <v>0</v>
      </c>
      <c r="J190" s="166">
        <v>0</v>
      </c>
      <c r="K190" s="166">
        <v>0</v>
      </c>
      <c r="L190" s="166">
        <v>0</v>
      </c>
      <c r="M190" s="166">
        <v>0</v>
      </c>
      <c r="N190" s="166">
        <v>0</v>
      </c>
      <c r="O190" s="166">
        <v>0</v>
      </c>
      <c r="P190" s="166">
        <v>0</v>
      </c>
      <c r="Q190" s="181">
        <v>0</v>
      </c>
    </row>
    <row r="191" spans="2:17" x14ac:dyDescent="0.2">
      <c r="B191" s="178">
        <v>3441</v>
      </c>
      <c r="C191" s="179"/>
      <c r="D191" s="180" t="s">
        <v>844</v>
      </c>
      <c r="E191" s="166">
        <v>0</v>
      </c>
      <c r="F191" s="166">
        <v>0</v>
      </c>
      <c r="G191" s="166">
        <v>0</v>
      </c>
      <c r="H191" s="166">
        <v>0</v>
      </c>
      <c r="I191" s="166">
        <v>0</v>
      </c>
      <c r="J191" s="166">
        <v>0</v>
      </c>
      <c r="K191" s="166">
        <v>0</v>
      </c>
      <c r="L191" s="166">
        <v>0</v>
      </c>
      <c r="M191" s="166">
        <v>0</v>
      </c>
      <c r="N191" s="166">
        <v>0</v>
      </c>
      <c r="O191" s="166">
        <v>0</v>
      </c>
      <c r="P191" s="166">
        <v>0</v>
      </c>
      <c r="Q191" s="181">
        <v>0</v>
      </c>
    </row>
    <row r="192" spans="2:17" x14ac:dyDescent="0.2">
      <c r="B192" s="178">
        <v>3451</v>
      </c>
      <c r="C192" s="179"/>
      <c r="D192" s="180" t="s">
        <v>845</v>
      </c>
      <c r="E192" s="166">
        <v>705000</v>
      </c>
      <c r="F192" s="166">
        <v>0</v>
      </c>
      <c r="G192" s="166">
        <v>0</v>
      </c>
      <c r="H192" s="166">
        <v>705000</v>
      </c>
      <c r="I192" s="166">
        <v>0</v>
      </c>
      <c r="J192" s="166">
        <v>0</v>
      </c>
      <c r="K192" s="166">
        <v>0</v>
      </c>
      <c r="L192" s="166">
        <v>0</v>
      </c>
      <c r="M192" s="166">
        <v>0</v>
      </c>
      <c r="N192" s="166">
        <v>0</v>
      </c>
      <c r="O192" s="166">
        <v>0</v>
      </c>
      <c r="P192" s="166">
        <v>0</v>
      </c>
      <c r="Q192" s="181">
        <v>0</v>
      </c>
    </row>
    <row r="193" spans="2:17" x14ac:dyDescent="0.2">
      <c r="B193" s="178">
        <v>3461</v>
      </c>
      <c r="C193" s="179"/>
      <c r="D193" s="180" t="s">
        <v>846</v>
      </c>
      <c r="E193" s="166">
        <v>0</v>
      </c>
      <c r="F193" s="166">
        <v>0</v>
      </c>
      <c r="G193" s="166">
        <v>0</v>
      </c>
      <c r="H193" s="166">
        <v>0</v>
      </c>
      <c r="I193" s="166">
        <v>0</v>
      </c>
      <c r="J193" s="166">
        <v>0</v>
      </c>
      <c r="K193" s="166">
        <v>0</v>
      </c>
      <c r="L193" s="166">
        <v>0</v>
      </c>
      <c r="M193" s="166">
        <v>0</v>
      </c>
      <c r="N193" s="166">
        <v>0</v>
      </c>
      <c r="O193" s="166">
        <v>0</v>
      </c>
      <c r="P193" s="166">
        <v>0</v>
      </c>
      <c r="Q193" s="181">
        <v>0</v>
      </c>
    </row>
    <row r="194" spans="2:17" x14ac:dyDescent="0.2">
      <c r="B194" s="178">
        <v>3471</v>
      </c>
      <c r="C194" s="179"/>
      <c r="D194" s="180" t="s">
        <v>847</v>
      </c>
      <c r="E194" s="166">
        <v>0</v>
      </c>
      <c r="F194" s="166">
        <v>0</v>
      </c>
      <c r="G194" s="166">
        <v>0</v>
      </c>
      <c r="H194" s="166">
        <v>0</v>
      </c>
      <c r="I194" s="166">
        <v>0</v>
      </c>
      <c r="J194" s="166">
        <v>0</v>
      </c>
      <c r="K194" s="166">
        <v>0</v>
      </c>
      <c r="L194" s="166">
        <v>0</v>
      </c>
      <c r="M194" s="166">
        <v>0</v>
      </c>
      <c r="N194" s="166">
        <v>0</v>
      </c>
      <c r="O194" s="166">
        <v>0</v>
      </c>
      <c r="P194" s="166">
        <v>0</v>
      </c>
      <c r="Q194" s="181">
        <v>0</v>
      </c>
    </row>
    <row r="195" spans="2:17" x14ac:dyDescent="0.2">
      <c r="B195" s="178">
        <v>3481</v>
      </c>
      <c r="C195" s="179"/>
      <c r="D195" s="180" t="s">
        <v>848</v>
      </c>
      <c r="E195" s="166">
        <v>0</v>
      </c>
      <c r="F195" s="166">
        <v>0</v>
      </c>
      <c r="G195" s="166">
        <v>0</v>
      </c>
      <c r="H195" s="166">
        <v>0</v>
      </c>
      <c r="I195" s="166">
        <v>0</v>
      </c>
      <c r="J195" s="166">
        <v>0</v>
      </c>
      <c r="K195" s="166">
        <v>0</v>
      </c>
      <c r="L195" s="166">
        <v>0</v>
      </c>
      <c r="M195" s="166">
        <v>0</v>
      </c>
      <c r="N195" s="166">
        <v>0</v>
      </c>
      <c r="O195" s="166">
        <v>0</v>
      </c>
      <c r="P195" s="166">
        <v>0</v>
      </c>
      <c r="Q195" s="181">
        <v>0</v>
      </c>
    </row>
    <row r="196" spans="2:17" x14ac:dyDescent="0.2">
      <c r="B196" s="178">
        <v>3491</v>
      </c>
      <c r="C196" s="179"/>
      <c r="D196" s="180" t="s">
        <v>849</v>
      </c>
      <c r="E196" s="166">
        <v>0</v>
      </c>
      <c r="F196" s="166">
        <v>0</v>
      </c>
      <c r="G196" s="166">
        <v>0</v>
      </c>
      <c r="H196" s="166">
        <v>0</v>
      </c>
      <c r="I196" s="166">
        <v>0</v>
      </c>
      <c r="J196" s="166">
        <v>0</v>
      </c>
      <c r="K196" s="166">
        <v>0</v>
      </c>
      <c r="L196" s="166">
        <v>0</v>
      </c>
      <c r="M196" s="166">
        <v>0</v>
      </c>
      <c r="N196" s="166">
        <v>0</v>
      </c>
      <c r="O196" s="166">
        <v>0</v>
      </c>
      <c r="P196" s="166">
        <v>0</v>
      </c>
      <c r="Q196" s="181">
        <v>0</v>
      </c>
    </row>
    <row r="197" spans="2:17" x14ac:dyDescent="0.2">
      <c r="B197" s="174">
        <v>3500</v>
      </c>
      <c r="C197" s="164"/>
      <c r="D197" s="165" t="s">
        <v>850</v>
      </c>
      <c r="E197" s="167">
        <v>1581028.23</v>
      </c>
      <c r="F197" s="167">
        <v>192202.35250000001</v>
      </c>
      <c r="G197" s="167">
        <v>191302.35250000001</v>
      </c>
      <c r="H197" s="167">
        <v>113002.35250000001</v>
      </c>
      <c r="I197" s="167">
        <v>165802.35250000001</v>
      </c>
      <c r="J197" s="167">
        <v>119302.35250000001</v>
      </c>
      <c r="K197" s="167">
        <v>113002.35250000001</v>
      </c>
      <c r="L197" s="167">
        <v>113002.35250000001</v>
      </c>
      <c r="M197" s="167">
        <v>113002.35250000001</v>
      </c>
      <c r="N197" s="167">
        <v>121402.35250000001</v>
      </c>
      <c r="O197" s="167">
        <v>113002.35250000001</v>
      </c>
      <c r="P197" s="167">
        <v>113002.35250000001</v>
      </c>
      <c r="Q197" s="175">
        <v>113002.35250000001</v>
      </c>
    </row>
    <row r="198" spans="2:17" x14ac:dyDescent="0.2">
      <c r="B198" s="178">
        <v>3511</v>
      </c>
      <c r="C198" s="179"/>
      <c r="D198" s="180" t="s">
        <v>851</v>
      </c>
      <c r="E198" s="166">
        <v>211500</v>
      </c>
      <c r="F198" s="166">
        <v>17625</v>
      </c>
      <c r="G198" s="166">
        <v>17625</v>
      </c>
      <c r="H198" s="166">
        <v>17625</v>
      </c>
      <c r="I198" s="166">
        <v>17625</v>
      </c>
      <c r="J198" s="166">
        <v>17625</v>
      </c>
      <c r="K198" s="166">
        <v>17625</v>
      </c>
      <c r="L198" s="166">
        <v>17625</v>
      </c>
      <c r="M198" s="166">
        <v>17625</v>
      </c>
      <c r="N198" s="166">
        <v>17625</v>
      </c>
      <c r="O198" s="166">
        <v>17625</v>
      </c>
      <c r="P198" s="166">
        <v>17625</v>
      </c>
      <c r="Q198" s="181">
        <v>17625</v>
      </c>
    </row>
    <row r="199" spans="2:17" x14ac:dyDescent="0.2">
      <c r="B199" s="178">
        <v>3512</v>
      </c>
      <c r="C199" s="179"/>
      <c r="D199" s="180" t="s">
        <v>852</v>
      </c>
      <c r="E199" s="166">
        <v>0</v>
      </c>
      <c r="F199" s="166">
        <v>0</v>
      </c>
      <c r="G199" s="166">
        <v>0</v>
      </c>
      <c r="H199" s="166">
        <v>0</v>
      </c>
      <c r="I199" s="166">
        <v>0</v>
      </c>
      <c r="J199" s="166">
        <v>0</v>
      </c>
      <c r="K199" s="166">
        <v>0</v>
      </c>
      <c r="L199" s="166">
        <v>0</v>
      </c>
      <c r="M199" s="166">
        <v>0</v>
      </c>
      <c r="N199" s="166">
        <v>0</v>
      </c>
      <c r="O199" s="166">
        <v>0</v>
      </c>
      <c r="P199" s="166">
        <v>0</v>
      </c>
      <c r="Q199" s="181">
        <v>0</v>
      </c>
    </row>
    <row r="200" spans="2:17" x14ac:dyDescent="0.2">
      <c r="B200" s="178">
        <v>3521</v>
      </c>
      <c r="C200" s="179"/>
      <c r="D200" s="180" t="s">
        <v>853</v>
      </c>
      <c r="E200" s="166">
        <v>21000</v>
      </c>
      <c r="F200" s="166">
        <v>0</v>
      </c>
      <c r="G200" s="166">
        <v>6300</v>
      </c>
      <c r="H200" s="166">
        <v>0</v>
      </c>
      <c r="I200" s="166">
        <v>0</v>
      </c>
      <c r="J200" s="166">
        <v>6300</v>
      </c>
      <c r="K200" s="166">
        <v>0</v>
      </c>
      <c r="L200" s="166">
        <v>0</v>
      </c>
      <c r="M200" s="166">
        <v>0</v>
      </c>
      <c r="N200" s="166">
        <v>8400</v>
      </c>
      <c r="O200" s="166">
        <v>0</v>
      </c>
      <c r="P200" s="166">
        <v>0</v>
      </c>
      <c r="Q200" s="181">
        <v>0</v>
      </c>
    </row>
    <row r="201" spans="2:17" x14ac:dyDescent="0.2">
      <c r="B201" s="178">
        <v>3522</v>
      </c>
      <c r="C201" s="179"/>
      <c r="D201" s="180" t="s">
        <v>854</v>
      </c>
      <c r="E201" s="166">
        <v>2000</v>
      </c>
      <c r="F201" s="166">
        <v>0</v>
      </c>
      <c r="G201" s="166">
        <v>2000</v>
      </c>
      <c r="H201" s="166">
        <v>0</v>
      </c>
      <c r="I201" s="166">
        <v>0</v>
      </c>
      <c r="J201" s="166">
        <v>0</v>
      </c>
      <c r="K201" s="166">
        <v>0</v>
      </c>
      <c r="L201" s="166">
        <v>0</v>
      </c>
      <c r="M201" s="166">
        <v>0</v>
      </c>
      <c r="N201" s="166">
        <v>0</v>
      </c>
      <c r="O201" s="166">
        <v>0</v>
      </c>
      <c r="P201" s="166">
        <v>0</v>
      </c>
      <c r="Q201" s="181">
        <v>0</v>
      </c>
    </row>
    <row r="202" spans="2:17" x14ac:dyDescent="0.2">
      <c r="B202" s="178">
        <v>3531</v>
      </c>
      <c r="C202" s="179"/>
      <c r="D202" s="180" t="s">
        <v>855</v>
      </c>
      <c r="E202" s="166">
        <v>132000</v>
      </c>
      <c r="F202" s="166">
        <v>79200</v>
      </c>
      <c r="G202" s="166">
        <v>0</v>
      </c>
      <c r="H202" s="166">
        <v>0</v>
      </c>
      <c r="I202" s="166">
        <v>52800</v>
      </c>
      <c r="J202" s="166">
        <v>0</v>
      </c>
      <c r="K202" s="166">
        <v>0</v>
      </c>
      <c r="L202" s="166">
        <v>0</v>
      </c>
      <c r="M202" s="166">
        <v>0</v>
      </c>
      <c r="N202" s="166">
        <v>0</v>
      </c>
      <c r="O202" s="166">
        <v>0</v>
      </c>
      <c r="P202" s="166">
        <v>0</v>
      </c>
      <c r="Q202" s="181">
        <v>0</v>
      </c>
    </row>
    <row r="203" spans="2:17" x14ac:dyDescent="0.2">
      <c r="B203" s="178">
        <v>3541</v>
      </c>
      <c r="C203" s="179"/>
      <c r="D203" s="180" t="s">
        <v>856</v>
      </c>
      <c r="E203" s="166">
        <v>0</v>
      </c>
      <c r="F203" s="166">
        <v>0</v>
      </c>
      <c r="G203" s="166">
        <v>0</v>
      </c>
      <c r="H203" s="166">
        <v>0</v>
      </c>
      <c r="I203" s="166">
        <v>0</v>
      </c>
      <c r="J203" s="166">
        <v>0</v>
      </c>
      <c r="K203" s="166">
        <v>0</v>
      </c>
      <c r="L203" s="166">
        <v>0</v>
      </c>
      <c r="M203" s="166">
        <v>0</v>
      </c>
      <c r="N203" s="166">
        <v>0</v>
      </c>
      <c r="O203" s="166">
        <v>0</v>
      </c>
      <c r="P203" s="166">
        <v>0</v>
      </c>
      <c r="Q203" s="181">
        <v>0</v>
      </c>
    </row>
    <row r="204" spans="2:17" x14ac:dyDescent="0.2">
      <c r="B204" s="178">
        <v>3551</v>
      </c>
      <c r="C204" s="179"/>
      <c r="D204" s="180" t="s">
        <v>857</v>
      </c>
      <c r="E204" s="166">
        <v>1033028.23</v>
      </c>
      <c r="F204" s="166">
        <v>86085.685833333337</v>
      </c>
      <c r="G204" s="166">
        <v>86085.685833333337</v>
      </c>
      <c r="H204" s="166">
        <v>86085.685833333337</v>
      </c>
      <c r="I204" s="166">
        <v>86085.685833333337</v>
      </c>
      <c r="J204" s="166">
        <v>86085.685833333337</v>
      </c>
      <c r="K204" s="166">
        <v>86085.685833333337</v>
      </c>
      <c r="L204" s="166">
        <v>86085.685833333337</v>
      </c>
      <c r="M204" s="166">
        <v>86085.685833333337</v>
      </c>
      <c r="N204" s="166">
        <v>86085.685833333337</v>
      </c>
      <c r="O204" s="166">
        <v>86085.685833333337</v>
      </c>
      <c r="P204" s="166">
        <v>86085.685833333337</v>
      </c>
      <c r="Q204" s="181">
        <v>86085.685833333337</v>
      </c>
    </row>
    <row r="205" spans="2:17" x14ac:dyDescent="0.2">
      <c r="B205" s="178">
        <v>3561</v>
      </c>
      <c r="C205" s="179"/>
      <c r="D205" s="180" t="s">
        <v>858</v>
      </c>
      <c r="E205" s="166">
        <v>70000</v>
      </c>
      <c r="F205" s="166">
        <v>0</v>
      </c>
      <c r="G205" s="166">
        <v>70000</v>
      </c>
      <c r="H205" s="166">
        <v>0</v>
      </c>
      <c r="I205" s="166">
        <v>0</v>
      </c>
      <c r="J205" s="166">
        <v>0</v>
      </c>
      <c r="K205" s="166">
        <v>0</v>
      </c>
      <c r="L205" s="166">
        <v>0</v>
      </c>
      <c r="M205" s="166">
        <v>0</v>
      </c>
      <c r="N205" s="166">
        <v>0</v>
      </c>
      <c r="O205" s="166">
        <v>0</v>
      </c>
      <c r="P205" s="166">
        <v>0</v>
      </c>
      <c r="Q205" s="181">
        <v>0</v>
      </c>
    </row>
    <row r="206" spans="2:17" x14ac:dyDescent="0.2">
      <c r="B206" s="178">
        <v>3571</v>
      </c>
      <c r="C206" s="179"/>
      <c r="D206" s="180" t="s">
        <v>859</v>
      </c>
      <c r="E206" s="166">
        <v>87500</v>
      </c>
      <c r="F206" s="166">
        <v>7291.666666666667</v>
      </c>
      <c r="G206" s="166">
        <v>7291.666666666667</v>
      </c>
      <c r="H206" s="166">
        <v>7291.666666666667</v>
      </c>
      <c r="I206" s="166">
        <v>7291.666666666667</v>
      </c>
      <c r="J206" s="166">
        <v>7291.666666666667</v>
      </c>
      <c r="K206" s="166">
        <v>7291.666666666667</v>
      </c>
      <c r="L206" s="166">
        <v>7291.666666666667</v>
      </c>
      <c r="M206" s="166">
        <v>7291.666666666667</v>
      </c>
      <c r="N206" s="166">
        <v>7291.666666666667</v>
      </c>
      <c r="O206" s="166">
        <v>7291.666666666667</v>
      </c>
      <c r="P206" s="166">
        <v>7291.666666666667</v>
      </c>
      <c r="Q206" s="181">
        <v>7291.666666666667</v>
      </c>
    </row>
    <row r="207" spans="2:17" x14ac:dyDescent="0.2">
      <c r="B207" s="178">
        <v>3581</v>
      </c>
      <c r="C207" s="179"/>
      <c r="D207" s="180" t="s">
        <v>860</v>
      </c>
      <c r="E207" s="166">
        <v>0</v>
      </c>
      <c r="F207" s="166">
        <v>0</v>
      </c>
      <c r="G207" s="166">
        <v>0</v>
      </c>
      <c r="H207" s="166">
        <v>0</v>
      </c>
      <c r="I207" s="166">
        <v>0</v>
      </c>
      <c r="J207" s="166">
        <v>0</v>
      </c>
      <c r="K207" s="166">
        <v>0</v>
      </c>
      <c r="L207" s="166">
        <v>0</v>
      </c>
      <c r="M207" s="166">
        <v>0</v>
      </c>
      <c r="N207" s="166">
        <v>0</v>
      </c>
      <c r="O207" s="166">
        <v>0</v>
      </c>
      <c r="P207" s="166">
        <v>0</v>
      </c>
      <c r="Q207" s="181">
        <v>0</v>
      </c>
    </row>
    <row r="208" spans="2:17" x14ac:dyDescent="0.2">
      <c r="B208" s="178">
        <v>3591</v>
      </c>
      <c r="C208" s="179"/>
      <c r="D208" s="180" t="s">
        <v>861</v>
      </c>
      <c r="E208" s="166">
        <v>24000</v>
      </c>
      <c r="F208" s="166">
        <v>2000</v>
      </c>
      <c r="G208" s="166">
        <v>2000</v>
      </c>
      <c r="H208" s="166">
        <v>2000</v>
      </c>
      <c r="I208" s="166">
        <v>2000</v>
      </c>
      <c r="J208" s="166">
        <v>2000</v>
      </c>
      <c r="K208" s="166">
        <v>2000</v>
      </c>
      <c r="L208" s="166">
        <v>2000</v>
      </c>
      <c r="M208" s="166">
        <v>2000</v>
      </c>
      <c r="N208" s="166">
        <v>2000</v>
      </c>
      <c r="O208" s="166">
        <v>2000</v>
      </c>
      <c r="P208" s="166">
        <v>2000</v>
      </c>
      <c r="Q208" s="181">
        <v>2000</v>
      </c>
    </row>
    <row r="209" spans="2:17" x14ac:dyDescent="0.2">
      <c r="B209" s="174">
        <v>3600</v>
      </c>
      <c r="C209" s="164"/>
      <c r="D209" s="165" t="s">
        <v>862</v>
      </c>
      <c r="E209" s="167">
        <v>1134594.5600000001</v>
      </c>
      <c r="F209" s="167">
        <v>94549.546666666662</v>
      </c>
      <c r="G209" s="167">
        <v>94549.546666666662</v>
      </c>
      <c r="H209" s="167">
        <v>94549.546666666662</v>
      </c>
      <c r="I209" s="167">
        <v>94549.546666666662</v>
      </c>
      <c r="J209" s="167">
        <v>94549.546666666662</v>
      </c>
      <c r="K209" s="167">
        <v>94549.546666666662</v>
      </c>
      <c r="L209" s="167">
        <v>94549.546666666662</v>
      </c>
      <c r="M209" s="167">
        <v>94549.546666666662</v>
      </c>
      <c r="N209" s="167">
        <v>94549.546666666662</v>
      </c>
      <c r="O209" s="167">
        <v>94549.546666666662</v>
      </c>
      <c r="P209" s="167">
        <v>94549.546666666662</v>
      </c>
      <c r="Q209" s="175">
        <v>94549.546666666662</v>
      </c>
    </row>
    <row r="210" spans="2:17" x14ac:dyDescent="0.2">
      <c r="B210" s="178">
        <v>3611</v>
      </c>
      <c r="C210" s="179"/>
      <c r="D210" s="180" t="s">
        <v>863</v>
      </c>
      <c r="E210" s="166">
        <v>649579.79</v>
      </c>
      <c r="F210" s="166">
        <v>54131.64916666667</v>
      </c>
      <c r="G210" s="166">
        <v>54131.64916666667</v>
      </c>
      <c r="H210" s="166">
        <v>54131.64916666667</v>
      </c>
      <c r="I210" s="166">
        <v>54131.64916666667</v>
      </c>
      <c r="J210" s="166">
        <v>54131.64916666667</v>
      </c>
      <c r="K210" s="166">
        <v>54131.64916666667</v>
      </c>
      <c r="L210" s="166">
        <v>54131.64916666667</v>
      </c>
      <c r="M210" s="166">
        <v>54131.64916666667</v>
      </c>
      <c r="N210" s="166">
        <v>54131.64916666667</v>
      </c>
      <c r="O210" s="166">
        <v>54131.64916666667</v>
      </c>
      <c r="P210" s="166">
        <v>54131.64916666667</v>
      </c>
      <c r="Q210" s="181">
        <v>54131.64916666667</v>
      </c>
    </row>
    <row r="211" spans="2:17" x14ac:dyDescent="0.2">
      <c r="B211" s="178">
        <v>3612</v>
      </c>
      <c r="C211" s="179"/>
      <c r="D211" s="180" t="s">
        <v>864</v>
      </c>
      <c r="E211" s="166">
        <v>485014.77</v>
      </c>
      <c r="F211" s="166">
        <v>40417.897499999999</v>
      </c>
      <c r="G211" s="166">
        <v>40417.897499999999</v>
      </c>
      <c r="H211" s="166">
        <v>40417.897499999999</v>
      </c>
      <c r="I211" s="166">
        <v>40417.897499999999</v>
      </c>
      <c r="J211" s="166">
        <v>40417.897499999999</v>
      </c>
      <c r="K211" s="166">
        <v>40417.897499999999</v>
      </c>
      <c r="L211" s="166">
        <v>40417.897499999999</v>
      </c>
      <c r="M211" s="166">
        <v>40417.897499999999</v>
      </c>
      <c r="N211" s="166">
        <v>40417.897499999999</v>
      </c>
      <c r="O211" s="166">
        <v>40417.897499999999</v>
      </c>
      <c r="P211" s="166">
        <v>40417.897499999999</v>
      </c>
      <c r="Q211" s="181">
        <v>40417.897499999999</v>
      </c>
    </row>
    <row r="212" spans="2:17" x14ac:dyDescent="0.2">
      <c r="B212" s="178">
        <v>3613</v>
      </c>
      <c r="C212" s="179"/>
      <c r="D212" s="180" t="s">
        <v>865</v>
      </c>
      <c r="E212" s="166">
        <v>0</v>
      </c>
      <c r="F212" s="166">
        <v>0</v>
      </c>
      <c r="G212" s="166">
        <v>0</v>
      </c>
      <c r="H212" s="166">
        <v>0</v>
      </c>
      <c r="I212" s="166">
        <v>0</v>
      </c>
      <c r="J212" s="166">
        <v>0</v>
      </c>
      <c r="K212" s="166">
        <v>0</v>
      </c>
      <c r="L212" s="166">
        <v>0</v>
      </c>
      <c r="M212" s="166">
        <v>0</v>
      </c>
      <c r="N212" s="166">
        <v>0</v>
      </c>
      <c r="O212" s="166">
        <v>0</v>
      </c>
      <c r="P212" s="166">
        <v>0</v>
      </c>
      <c r="Q212" s="181">
        <v>0</v>
      </c>
    </row>
    <row r="213" spans="2:17" x14ac:dyDescent="0.2">
      <c r="B213" s="178">
        <v>3614</v>
      </c>
      <c r="C213" s="179"/>
      <c r="D213" s="180" t="s">
        <v>866</v>
      </c>
      <c r="E213" s="166">
        <v>0</v>
      </c>
      <c r="F213" s="166">
        <v>0</v>
      </c>
      <c r="G213" s="166">
        <v>0</v>
      </c>
      <c r="H213" s="166">
        <v>0</v>
      </c>
      <c r="I213" s="166">
        <v>0</v>
      </c>
      <c r="J213" s="166">
        <v>0</v>
      </c>
      <c r="K213" s="166">
        <v>0</v>
      </c>
      <c r="L213" s="166">
        <v>0</v>
      </c>
      <c r="M213" s="166">
        <v>0</v>
      </c>
      <c r="N213" s="166">
        <v>0</v>
      </c>
      <c r="O213" s="166">
        <v>0</v>
      </c>
      <c r="P213" s="166">
        <v>0</v>
      </c>
      <c r="Q213" s="181">
        <v>0</v>
      </c>
    </row>
    <row r="214" spans="2:17" x14ac:dyDescent="0.2">
      <c r="B214" s="178">
        <v>3621</v>
      </c>
      <c r="C214" s="179"/>
      <c r="D214" s="180" t="s">
        <v>867</v>
      </c>
      <c r="E214" s="166">
        <v>0</v>
      </c>
      <c r="F214" s="166">
        <v>0</v>
      </c>
      <c r="G214" s="166">
        <v>0</v>
      </c>
      <c r="H214" s="166">
        <v>0</v>
      </c>
      <c r="I214" s="166">
        <v>0</v>
      </c>
      <c r="J214" s="166">
        <v>0</v>
      </c>
      <c r="K214" s="166">
        <v>0</v>
      </c>
      <c r="L214" s="166">
        <v>0</v>
      </c>
      <c r="M214" s="166">
        <v>0</v>
      </c>
      <c r="N214" s="166">
        <v>0</v>
      </c>
      <c r="O214" s="166">
        <v>0</v>
      </c>
      <c r="P214" s="166">
        <v>0</v>
      </c>
      <c r="Q214" s="181">
        <v>0</v>
      </c>
    </row>
    <row r="215" spans="2:17" x14ac:dyDescent="0.2">
      <c r="B215" s="178">
        <v>3631</v>
      </c>
      <c r="C215" s="179"/>
      <c r="D215" s="180" t="s">
        <v>868</v>
      </c>
      <c r="E215" s="166">
        <v>0</v>
      </c>
      <c r="F215" s="166">
        <v>0</v>
      </c>
      <c r="G215" s="166">
        <v>0</v>
      </c>
      <c r="H215" s="166">
        <v>0</v>
      </c>
      <c r="I215" s="166">
        <v>0</v>
      </c>
      <c r="J215" s="166">
        <v>0</v>
      </c>
      <c r="K215" s="166">
        <v>0</v>
      </c>
      <c r="L215" s="166">
        <v>0</v>
      </c>
      <c r="M215" s="166">
        <v>0</v>
      </c>
      <c r="N215" s="166">
        <v>0</v>
      </c>
      <c r="O215" s="166">
        <v>0</v>
      </c>
      <c r="P215" s="166">
        <v>0</v>
      </c>
      <c r="Q215" s="181">
        <v>0</v>
      </c>
    </row>
    <row r="216" spans="2:17" x14ac:dyDescent="0.2">
      <c r="B216" s="178">
        <v>3641</v>
      </c>
      <c r="C216" s="179"/>
      <c r="D216" s="180" t="s">
        <v>869</v>
      </c>
      <c r="E216" s="166">
        <v>0</v>
      </c>
      <c r="F216" s="166">
        <v>0</v>
      </c>
      <c r="G216" s="166">
        <v>0</v>
      </c>
      <c r="H216" s="166">
        <v>0</v>
      </c>
      <c r="I216" s="166">
        <v>0</v>
      </c>
      <c r="J216" s="166">
        <v>0</v>
      </c>
      <c r="K216" s="166">
        <v>0</v>
      </c>
      <c r="L216" s="166">
        <v>0</v>
      </c>
      <c r="M216" s="166">
        <v>0</v>
      </c>
      <c r="N216" s="166">
        <v>0</v>
      </c>
      <c r="O216" s="166">
        <v>0</v>
      </c>
      <c r="P216" s="166">
        <v>0</v>
      </c>
      <c r="Q216" s="181">
        <v>0</v>
      </c>
    </row>
    <row r="217" spans="2:17" x14ac:dyDescent="0.2">
      <c r="B217" s="178">
        <v>3651</v>
      </c>
      <c r="C217" s="179"/>
      <c r="D217" s="180" t="s">
        <v>870</v>
      </c>
      <c r="E217" s="166">
        <v>0</v>
      </c>
      <c r="F217" s="166">
        <v>0</v>
      </c>
      <c r="G217" s="166">
        <v>0</v>
      </c>
      <c r="H217" s="166">
        <v>0</v>
      </c>
      <c r="I217" s="166">
        <v>0</v>
      </c>
      <c r="J217" s="166">
        <v>0</v>
      </c>
      <c r="K217" s="166">
        <v>0</v>
      </c>
      <c r="L217" s="166">
        <v>0</v>
      </c>
      <c r="M217" s="166">
        <v>0</v>
      </c>
      <c r="N217" s="166">
        <v>0</v>
      </c>
      <c r="O217" s="166">
        <v>0</v>
      </c>
      <c r="P217" s="166">
        <v>0</v>
      </c>
      <c r="Q217" s="181">
        <v>0</v>
      </c>
    </row>
    <row r="218" spans="2:17" x14ac:dyDescent="0.2">
      <c r="B218" s="178">
        <v>3661</v>
      </c>
      <c r="C218" s="179"/>
      <c r="D218" s="180" t="s">
        <v>871</v>
      </c>
      <c r="E218" s="166">
        <v>0</v>
      </c>
      <c r="F218" s="166">
        <v>0</v>
      </c>
      <c r="G218" s="166">
        <v>0</v>
      </c>
      <c r="H218" s="166">
        <v>0</v>
      </c>
      <c r="I218" s="166">
        <v>0</v>
      </c>
      <c r="J218" s="166">
        <v>0</v>
      </c>
      <c r="K218" s="166">
        <v>0</v>
      </c>
      <c r="L218" s="166">
        <v>0</v>
      </c>
      <c r="M218" s="166">
        <v>0</v>
      </c>
      <c r="N218" s="166">
        <v>0</v>
      </c>
      <c r="O218" s="166">
        <v>0</v>
      </c>
      <c r="P218" s="166">
        <v>0</v>
      </c>
      <c r="Q218" s="181">
        <v>0</v>
      </c>
    </row>
    <row r="219" spans="2:17" x14ac:dyDescent="0.2">
      <c r="B219" s="178">
        <v>3691</v>
      </c>
      <c r="C219" s="179"/>
      <c r="D219" s="180" t="s">
        <v>872</v>
      </c>
      <c r="E219" s="166">
        <v>0</v>
      </c>
      <c r="F219" s="166">
        <v>0</v>
      </c>
      <c r="G219" s="166">
        <v>0</v>
      </c>
      <c r="H219" s="166">
        <v>0</v>
      </c>
      <c r="I219" s="166">
        <v>0</v>
      </c>
      <c r="J219" s="166">
        <v>0</v>
      </c>
      <c r="K219" s="166">
        <v>0</v>
      </c>
      <c r="L219" s="166">
        <v>0</v>
      </c>
      <c r="M219" s="166">
        <v>0</v>
      </c>
      <c r="N219" s="166">
        <v>0</v>
      </c>
      <c r="O219" s="166">
        <v>0</v>
      </c>
      <c r="P219" s="166">
        <v>0</v>
      </c>
      <c r="Q219" s="181">
        <v>0</v>
      </c>
    </row>
    <row r="220" spans="2:17" x14ac:dyDescent="0.2">
      <c r="B220" s="174">
        <v>3700</v>
      </c>
      <c r="C220" s="164"/>
      <c r="D220" s="165" t="s">
        <v>873</v>
      </c>
      <c r="E220" s="167">
        <v>572500</v>
      </c>
      <c r="F220" s="167">
        <v>28625</v>
      </c>
      <c r="G220" s="167">
        <v>28625</v>
      </c>
      <c r="H220" s="167">
        <v>229625</v>
      </c>
      <c r="I220" s="167">
        <v>28625</v>
      </c>
      <c r="J220" s="167">
        <v>56625</v>
      </c>
      <c r="K220" s="167">
        <v>28625</v>
      </c>
      <c r="L220" s="167">
        <v>28625</v>
      </c>
      <c r="M220" s="167">
        <v>28625</v>
      </c>
      <c r="N220" s="167">
        <v>28625</v>
      </c>
      <c r="O220" s="167">
        <v>28625</v>
      </c>
      <c r="P220" s="167">
        <v>28625</v>
      </c>
      <c r="Q220" s="175">
        <v>28625</v>
      </c>
    </row>
    <row r="221" spans="2:17" x14ac:dyDescent="0.2">
      <c r="B221" s="178">
        <v>3711</v>
      </c>
      <c r="C221" s="179"/>
      <c r="D221" s="180" t="s">
        <v>874</v>
      </c>
      <c r="E221" s="166">
        <v>0</v>
      </c>
      <c r="F221" s="166">
        <v>0</v>
      </c>
      <c r="G221" s="166">
        <v>0</v>
      </c>
      <c r="H221" s="166">
        <v>0</v>
      </c>
      <c r="I221" s="166">
        <v>0</v>
      </c>
      <c r="J221" s="166">
        <v>0</v>
      </c>
      <c r="K221" s="166">
        <v>0</v>
      </c>
      <c r="L221" s="166">
        <v>0</v>
      </c>
      <c r="M221" s="166">
        <v>0</v>
      </c>
      <c r="N221" s="166">
        <v>0</v>
      </c>
      <c r="O221" s="166">
        <v>0</v>
      </c>
      <c r="P221" s="166">
        <v>0</v>
      </c>
      <c r="Q221" s="181">
        <v>0</v>
      </c>
    </row>
    <row r="222" spans="2:17" x14ac:dyDescent="0.2">
      <c r="B222" s="178">
        <v>3712</v>
      </c>
      <c r="C222" s="179"/>
      <c r="D222" s="180" t="s">
        <v>875</v>
      </c>
      <c r="E222" s="166">
        <v>0</v>
      </c>
      <c r="F222" s="166">
        <v>0</v>
      </c>
      <c r="G222" s="166">
        <v>0</v>
      </c>
      <c r="H222" s="166">
        <v>0</v>
      </c>
      <c r="I222" s="166">
        <v>0</v>
      </c>
      <c r="J222" s="166">
        <v>0</v>
      </c>
      <c r="K222" s="166">
        <v>0</v>
      </c>
      <c r="L222" s="166">
        <v>0</v>
      </c>
      <c r="M222" s="166">
        <v>0</v>
      </c>
      <c r="N222" s="166">
        <v>0</v>
      </c>
      <c r="O222" s="166">
        <v>0</v>
      </c>
      <c r="P222" s="166">
        <v>0</v>
      </c>
      <c r="Q222" s="181">
        <v>0</v>
      </c>
    </row>
    <row r="223" spans="2:17" x14ac:dyDescent="0.2">
      <c r="B223" s="178">
        <v>3721</v>
      </c>
      <c r="C223" s="179"/>
      <c r="D223" s="180" t="s">
        <v>876</v>
      </c>
      <c r="E223" s="166">
        <v>0</v>
      </c>
      <c r="F223" s="166">
        <v>0</v>
      </c>
      <c r="G223" s="166">
        <v>0</v>
      </c>
      <c r="H223" s="166">
        <v>0</v>
      </c>
      <c r="I223" s="166">
        <v>0</v>
      </c>
      <c r="J223" s="166">
        <v>0</v>
      </c>
      <c r="K223" s="166">
        <v>0</v>
      </c>
      <c r="L223" s="166">
        <v>0</v>
      </c>
      <c r="M223" s="166">
        <v>0</v>
      </c>
      <c r="N223" s="166">
        <v>0</v>
      </c>
      <c r="O223" s="166">
        <v>0</v>
      </c>
      <c r="P223" s="166">
        <v>0</v>
      </c>
      <c r="Q223" s="181">
        <v>0</v>
      </c>
    </row>
    <row r="224" spans="2:17" x14ac:dyDescent="0.2">
      <c r="B224" s="178">
        <v>3722</v>
      </c>
      <c r="C224" s="179"/>
      <c r="D224" s="180" t="s">
        <v>877</v>
      </c>
      <c r="E224" s="166">
        <v>0</v>
      </c>
      <c r="F224" s="166">
        <v>0</v>
      </c>
      <c r="G224" s="166">
        <v>0</v>
      </c>
      <c r="H224" s="166">
        <v>0</v>
      </c>
      <c r="I224" s="166">
        <v>0</v>
      </c>
      <c r="J224" s="166">
        <v>0</v>
      </c>
      <c r="K224" s="166">
        <v>0</v>
      </c>
      <c r="L224" s="166">
        <v>0</v>
      </c>
      <c r="M224" s="166">
        <v>0</v>
      </c>
      <c r="N224" s="166">
        <v>0</v>
      </c>
      <c r="O224" s="166">
        <v>0</v>
      </c>
      <c r="P224" s="166">
        <v>0</v>
      </c>
      <c r="Q224" s="181">
        <v>0</v>
      </c>
    </row>
    <row r="225" spans="2:17" x14ac:dyDescent="0.2">
      <c r="B225" s="178">
        <v>3731</v>
      </c>
      <c r="C225" s="179"/>
      <c r="D225" s="180" t="s">
        <v>878</v>
      </c>
      <c r="E225" s="166">
        <v>0</v>
      </c>
      <c r="F225" s="166">
        <v>0</v>
      </c>
      <c r="G225" s="166">
        <v>0</v>
      </c>
      <c r="H225" s="166">
        <v>0</v>
      </c>
      <c r="I225" s="166">
        <v>0</v>
      </c>
      <c r="J225" s="166">
        <v>0</v>
      </c>
      <c r="K225" s="166">
        <v>0</v>
      </c>
      <c r="L225" s="166">
        <v>0</v>
      </c>
      <c r="M225" s="166">
        <v>0</v>
      </c>
      <c r="N225" s="166">
        <v>0</v>
      </c>
      <c r="O225" s="166">
        <v>0</v>
      </c>
      <c r="P225" s="166">
        <v>0</v>
      </c>
      <c r="Q225" s="181">
        <v>0</v>
      </c>
    </row>
    <row r="226" spans="2:17" x14ac:dyDescent="0.2">
      <c r="B226" s="178">
        <v>3732</v>
      </c>
      <c r="C226" s="179"/>
      <c r="D226" s="180" t="s">
        <v>879</v>
      </c>
      <c r="E226" s="166">
        <v>0</v>
      </c>
      <c r="F226" s="166">
        <v>0</v>
      </c>
      <c r="G226" s="166">
        <v>0</v>
      </c>
      <c r="H226" s="166">
        <v>0</v>
      </c>
      <c r="I226" s="166">
        <v>0</v>
      </c>
      <c r="J226" s="166">
        <v>0</v>
      </c>
      <c r="K226" s="166">
        <v>0</v>
      </c>
      <c r="L226" s="166">
        <v>0</v>
      </c>
      <c r="M226" s="166">
        <v>0</v>
      </c>
      <c r="N226" s="166">
        <v>0</v>
      </c>
      <c r="O226" s="166">
        <v>0</v>
      </c>
      <c r="P226" s="166">
        <v>0</v>
      </c>
      <c r="Q226" s="181">
        <v>0</v>
      </c>
    </row>
    <row r="227" spans="2:17" x14ac:dyDescent="0.2">
      <c r="B227" s="178">
        <v>3741</v>
      </c>
      <c r="C227" s="179"/>
      <c r="D227" s="180" t="s">
        <v>880</v>
      </c>
      <c r="E227" s="166">
        <v>6000</v>
      </c>
      <c r="F227" s="166">
        <v>0</v>
      </c>
      <c r="G227" s="166">
        <v>0</v>
      </c>
      <c r="H227" s="166">
        <v>6000</v>
      </c>
      <c r="I227" s="166">
        <v>0</v>
      </c>
      <c r="J227" s="166">
        <v>0</v>
      </c>
      <c r="K227" s="166">
        <v>0</v>
      </c>
      <c r="L227" s="166">
        <v>0</v>
      </c>
      <c r="M227" s="166">
        <v>0</v>
      </c>
      <c r="N227" s="166">
        <v>0</v>
      </c>
      <c r="O227" s="166">
        <v>0</v>
      </c>
      <c r="P227" s="166">
        <v>0</v>
      </c>
      <c r="Q227" s="181">
        <v>0</v>
      </c>
    </row>
    <row r="228" spans="2:17" x14ac:dyDescent="0.2">
      <c r="B228" s="178">
        <v>3751</v>
      </c>
      <c r="C228" s="179"/>
      <c r="D228" s="180" t="s">
        <v>881</v>
      </c>
      <c r="E228" s="166">
        <v>343500</v>
      </c>
      <c r="F228" s="166">
        <v>28625</v>
      </c>
      <c r="G228" s="166">
        <v>28625</v>
      </c>
      <c r="H228" s="166">
        <v>28625</v>
      </c>
      <c r="I228" s="166">
        <v>28625</v>
      </c>
      <c r="J228" s="166">
        <v>28625</v>
      </c>
      <c r="K228" s="166">
        <v>28625</v>
      </c>
      <c r="L228" s="166">
        <v>28625</v>
      </c>
      <c r="M228" s="166">
        <v>28625</v>
      </c>
      <c r="N228" s="166">
        <v>28625</v>
      </c>
      <c r="O228" s="166">
        <v>28625</v>
      </c>
      <c r="P228" s="166">
        <v>28625</v>
      </c>
      <c r="Q228" s="181">
        <v>28625</v>
      </c>
    </row>
    <row r="229" spans="2:17" x14ac:dyDescent="0.2">
      <c r="B229" s="178">
        <v>3761</v>
      </c>
      <c r="C229" s="179"/>
      <c r="D229" s="180" t="s">
        <v>882</v>
      </c>
      <c r="E229" s="166">
        <v>195000</v>
      </c>
      <c r="F229" s="166">
        <v>0</v>
      </c>
      <c r="G229" s="166">
        <v>0</v>
      </c>
      <c r="H229" s="166">
        <v>195000</v>
      </c>
      <c r="I229" s="166">
        <v>0</v>
      </c>
      <c r="J229" s="166">
        <v>0</v>
      </c>
      <c r="K229" s="166">
        <v>0</v>
      </c>
      <c r="L229" s="166">
        <v>0</v>
      </c>
      <c r="M229" s="166">
        <v>0</v>
      </c>
      <c r="N229" s="166">
        <v>0</v>
      </c>
      <c r="O229" s="166">
        <v>0</v>
      </c>
      <c r="P229" s="166">
        <v>0</v>
      </c>
      <c r="Q229" s="181">
        <v>0</v>
      </c>
    </row>
    <row r="230" spans="2:17" x14ac:dyDescent="0.2">
      <c r="B230" s="178">
        <v>3771</v>
      </c>
      <c r="C230" s="179"/>
      <c r="D230" s="180" t="s">
        <v>883</v>
      </c>
      <c r="E230" s="166">
        <v>0</v>
      </c>
      <c r="F230" s="166">
        <v>0</v>
      </c>
      <c r="G230" s="166">
        <v>0</v>
      </c>
      <c r="H230" s="166">
        <v>0</v>
      </c>
      <c r="I230" s="166">
        <v>0</v>
      </c>
      <c r="J230" s="166">
        <v>0</v>
      </c>
      <c r="K230" s="166">
        <v>0</v>
      </c>
      <c r="L230" s="166">
        <v>0</v>
      </c>
      <c r="M230" s="166">
        <v>0</v>
      </c>
      <c r="N230" s="166">
        <v>0</v>
      </c>
      <c r="O230" s="166">
        <v>0</v>
      </c>
      <c r="P230" s="166">
        <v>0</v>
      </c>
      <c r="Q230" s="181">
        <v>0</v>
      </c>
    </row>
    <row r="231" spans="2:17" x14ac:dyDescent="0.2">
      <c r="B231" s="178">
        <v>3781</v>
      </c>
      <c r="C231" s="179"/>
      <c r="D231" s="180" t="s">
        <v>884</v>
      </c>
      <c r="E231" s="166">
        <v>0</v>
      </c>
      <c r="F231" s="166">
        <v>0</v>
      </c>
      <c r="G231" s="166">
        <v>0</v>
      </c>
      <c r="H231" s="166">
        <v>0</v>
      </c>
      <c r="I231" s="166">
        <v>0</v>
      </c>
      <c r="J231" s="166">
        <v>0</v>
      </c>
      <c r="K231" s="166">
        <v>0</v>
      </c>
      <c r="L231" s="166">
        <v>0</v>
      </c>
      <c r="M231" s="166">
        <v>0</v>
      </c>
      <c r="N231" s="166">
        <v>0</v>
      </c>
      <c r="O231" s="166">
        <v>0</v>
      </c>
      <c r="P231" s="166">
        <v>0</v>
      </c>
      <c r="Q231" s="181">
        <v>0</v>
      </c>
    </row>
    <row r="232" spans="2:17" x14ac:dyDescent="0.2">
      <c r="B232" s="178">
        <v>3791</v>
      </c>
      <c r="C232" s="179"/>
      <c r="D232" s="180" t="s">
        <v>885</v>
      </c>
      <c r="E232" s="166">
        <v>28000</v>
      </c>
      <c r="F232" s="166">
        <v>0</v>
      </c>
      <c r="G232" s="166">
        <v>0</v>
      </c>
      <c r="H232" s="166">
        <v>0</v>
      </c>
      <c r="I232" s="166">
        <v>0</v>
      </c>
      <c r="J232" s="166">
        <v>28000</v>
      </c>
      <c r="K232" s="166">
        <v>0</v>
      </c>
      <c r="L232" s="166">
        <v>0</v>
      </c>
      <c r="M232" s="166">
        <v>0</v>
      </c>
      <c r="N232" s="166">
        <v>0</v>
      </c>
      <c r="O232" s="166">
        <v>0</v>
      </c>
      <c r="P232" s="166">
        <v>0</v>
      </c>
      <c r="Q232" s="181">
        <v>0</v>
      </c>
    </row>
    <row r="233" spans="2:17" x14ac:dyDescent="0.2">
      <c r="B233" s="174">
        <v>3800</v>
      </c>
      <c r="C233" s="164"/>
      <c r="D233" s="165" t="s">
        <v>886</v>
      </c>
      <c r="E233" s="167">
        <v>4566170.42</v>
      </c>
      <c r="F233" s="167">
        <v>323030.86833333335</v>
      </c>
      <c r="G233" s="167">
        <v>323030.86833333335</v>
      </c>
      <c r="H233" s="167">
        <v>323030.86833333335</v>
      </c>
      <c r="I233" s="167">
        <v>323030.86833333335</v>
      </c>
      <c r="J233" s="167">
        <v>323030.86833333335</v>
      </c>
      <c r="K233" s="167">
        <v>323030.86833333335</v>
      </c>
      <c r="L233" s="167">
        <v>323030.86833333335</v>
      </c>
      <c r="M233" s="167">
        <v>325830.86833333335</v>
      </c>
      <c r="N233" s="167">
        <v>1010030.8683333333</v>
      </c>
      <c r="O233" s="167">
        <v>323030.86833333335</v>
      </c>
      <c r="P233" s="167">
        <v>323030.86833333335</v>
      </c>
      <c r="Q233" s="175">
        <v>323030.86833333335</v>
      </c>
    </row>
    <row r="234" spans="2:17" x14ac:dyDescent="0.2">
      <c r="B234" s="178">
        <v>3811</v>
      </c>
      <c r="C234" s="179"/>
      <c r="D234" s="180" t="s">
        <v>887</v>
      </c>
      <c r="E234" s="166">
        <v>687000</v>
      </c>
      <c r="F234" s="166">
        <v>0</v>
      </c>
      <c r="G234" s="166">
        <v>0</v>
      </c>
      <c r="H234" s="166">
        <v>0</v>
      </c>
      <c r="I234" s="166">
        <v>0</v>
      </c>
      <c r="J234" s="166">
        <v>0</v>
      </c>
      <c r="K234" s="166">
        <v>0</v>
      </c>
      <c r="L234" s="166">
        <v>0</v>
      </c>
      <c r="M234" s="166">
        <v>0</v>
      </c>
      <c r="N234" s="166">
        <v>687000</v>
      </c>
      <c r="O234" s="166">
        <v>0</v>
      </c>
      <c r="P234" s="166">
        <v>0</v>
      </c>
      <c r="Q234" s="181">
        <v>0</v>
      </c>
    </row>
    <row r="235" spans="2:17" x14ac:dyDescent="0.2">
      <c r="B235" s="178">
        <v>3812</v>
      </c>
      <c r="C235" s="179"/>
      <c r="D235" s="180" t="s">
        <v>888</v>
      </c>
      <c r="E235" s="166">
        <v>0</v>
      </c>
      <c r="F235" s="166">
        <v>0</v>
      </c>
      <c r="G235" s="166">
        <v>0</v>
      </c>
      <c r="H235" s="166">
        <v>0</v>
      </c>
      <c r="I235" s="166">
        <v>0</v>
      </c>
      <c r="J235" s="166">
        <v>0</v>
      </c>
      <c r="K235" s="166">
        <v>0</v>
      </c>
      <c r="L235" s="166">
        <v>0</v>
      </c>
      <c r="M235" s="166">
        <v>0</v>
      </c>
      <c r="N235" s="166"/>
      <c r="O235" s="166">
        <v>0</v>
      </c>
      <c r="P235" s="166">
        <v>0</v>
      </c>
      <c r="Q235" s="181">
        <v>0</v>
      </c>
    </row>
    <row r="236" spans="2:17" x14ac:dyDescent="0.2">
      <c r="B236" s="178">
        <v>3821</v>
      </c>
      <c r="C236" s="179"/>
      <c r="D236" s="180" t="s">
        <v>889</v>
      </c>
      <c r="E236" s="166">
        <v>3814370.42</v>
      </c>
      <c r="F236" s="166">
        <v>317864.20166666666</v>
      </c>
      <c r="G236" s="166">
        <v>317864.20166666666</v>
      </c>
      <c r="H236" s="166">
        <v>317864.20166666666</v>
      </c>
      <c r="I236" s="166">
        <v>317864.20166666666</v>
      </c>
      <c r="J236" s="166">
        <v>317864.20166666666</v>
      </c>
      <c r="K236" s="166">
        <v>317864.20166666666</v>
      </c>
      <c r="L236" s="166">
        <v>317864.20166666666</v>
      </c>
      <c r="M236" s="166">
        <v>317864.20166666666</v>
      </c>
      <c r="N236" s="166">
        <v>317864.20166666666</v>
      </c>
      <c r="O236" s="166">
        <v>317864.20166666666</v>
      </c>
      <c r="P236" s="166">
        <v>317864.20166666666</v>
      </c>
      <c r="Q236" s="181">
        <v>317864.20166666666</v>
      </c>
    </row>
    <row r="237" spans="2:17" x14ac:dyDescent="0.2">
      <c r="B237" s="178">
        <v>3831</v>
      </c>
      <c r="C237" s="179"/>
      <c r="D237" s="180" t="s">
        <v>890</v>
      </c>
      <c r="E237" s="166">
        <v>2800</v>
      </c>
      <c r="F237" s="166">
        <v>0</v>
      </c>
      <c r="G237" s="166">
        <v>0</v>
      </c>
      <c r="H237" s="166">
        <v>0</v>
      </c>
      <c r="I237" s="166">
        <v>0</v>
      </c>
      <c r="J237" s="166">
        <v>0</v>
      </c>
      <c r="K237" s="166">
        <v>0</v>
      </c>
      <c r="L237" s="166">
        <v>0</v>
      </c>
      <c r="M237" s="166">
        <v>2800</v>
      </c>
      <c r="N237" s="166">
        <v>0</v>
      </c>
      <c r="O237" s="166">
        <v>0</v>
      </c>
      <c r="P237" s="166">
        <v>0</v>
      </c>
      <c r="Q237" s="181">
        <v>0</v>
      </c>
    </row>
    <row r="238" spans="2:17" x14ac:dyDescent="0.2">
      <c r="B238" s="178">
        <v>3841</v>
      </c>
      <c r="C238" s="179"/>
      <c r="D238" s="180" t="s">
        <v>891</v>
      </c>
      <c r="E238" s="166">
        <v>0</v>
      </c>
      <c r="F238" s="166">
        <v>0</v>
      </c>
      <c r="G238" s="166">
        <v>0</v>
      </c>
      <c r="H238" s="166">
        <v>0</v>
      </c>
      <c r="I238" s="166">
        <v>0</v>
      </c>
      <c r="J238" s="166">
        <v>0</v>
      </c>
      <c r="K238" s="166">
        <v>0</v>
      </c>
      <c r="L238" s="166">
        <v>0</v>
      </c>
      <c r="M238" s="166">
        <v>0</v>
      </c>
      <c r="N238" s="166">
        <v>0</v>
      </c>
      <c r="O238" s="166">
        <v>0</v>
      </c>
      <c r="P238" s="166">
        <v>0</v>
      </c>
      <c r="Q238" s="181">
        <v>0</v>
      </c>
    </row>
    <row r="239" spans="2:17" x14ac:dyDescent="0.2">
      <c r="B239" s="178">
        <v>3851</v>
      </c>
      <c r="C239" s="179"/>
      <c r="D239" s="180" t="s">
        <v>892</v>
      </c>
      <c r="E239" s="166">
        <v>0</v>
      </c>
      <c r="F239" s="166">
        <v>0</v>
      </c>
      <c r="G239" s="166">
        <v>0</v>
      </c>
      <c r="H239" s="166">
        <v>0</v>
      </c>
      <c r="I239" s="166">
        <v>0</v>
      </c>
      <c r="J239" s="166">
        <v>0</v>
      </c>
      <c r="K239" s="166">
        <v>0</v>
      </c>
      <c r="L239" s="166">
        <v>0</v>
      </c>
      <c r="M239" s="166">
        <v>0</v>
      </c>
      <c r="N239" s="166">
        <v>0</v>
      </c>
      <c r="O239" s="166">
        <v>0</v>
      </c>
      <c r="P239" s="166">
        <v>0</v>
      </c>
      <c r="Q239" s="181">
        <v>0</v>
      </c>
    </row>
    <row r="240" spans="2:17" x14ac:dyDescent="0.2">
      <c r="B240" s="178">
        <v>3852</v>
      </c>
      <c r="C240" s="179"/>
      <c r="D240" s="180" t="s">
        <v>893</v>
      </c>
      <c r="E240" s="166">
        <v>62000</v>
      </c>
      <c r="F240" s="166">
        <v>5166.666666666667</v>
      </c>
      <c r="G240" s="166">
        <v>5166.666666666667</v>
      </c>
      <c r="H240" s="166">
        <v>5166.666666666667</v>
      </c>
      <c r="I240" s="166">
        <v>5166.666666666667</v>
      </c>
      <c r="J240" s="166">
        <v>5166.666666666667</v>
      </c>
      <c r="K240" s="166">
        <v>5166.666666666667</v>
      </c>
      <c r="L240" s="166">
        <v>5166.666666666667</v>
      </c>
      <c r="M240" s="166">
        <v>5166.666666666667</v>
      </c>
      <c r="N240" s="166">
        <v>5166.666666666667</v>
      </c>
      <c r="O240" s="166">
        <v>5166.666666666667</v>
      </c>
      <c r="P240" s="166">
        <v>5166.666666666667</v>
      </c>
      <c r="Q240" s="181">
        <v>5166.666666666667</v>
      </c>
    </row>
    <row r="241" spans="2:17" x14ac:dyDescent="0.2">
      <c r="B241" s="178">
        <v>3853</v>
      </c>
      <c r="C241" s="179"/>
      <c r="D241" s="180" t="s">
        <v>894</v>
      </c>
      <c r="E241" s="166">
        <v>0</v>
      </c>
      <c r="F241" s="166">
        <v>0</v>
      </c>
      <c r="G241" s="166">
        <v>0</v>
      </c>
      <c r="H241" s="166">
        <v>0</v>
      </c>
      <c r="I241" s="166">
        <v>0</v>
      </c>
      <c r="J241" s="166">
        <v>0</v>
      </c>
      <c r="K241" s="166">
        <v>0</v>
      </c>
      <c r="L241" s="166">
        <v>0</v>
      </c>
      <c r="M241" s="166">
        <v>0</v>
      </c>
      <c r="N241" s="166">
        <v>0</v>
      </c>
      <c r="O241" s="166">
        <v>0</v>
      </c>
      <c r="P241" s="166">
        <v>0</v>
      </c>
      <c r="Q241" s="181">
        <v>0</v>
      </c>
    </row>
    <row r="242" spans="2:17" x14ac:dyDescent="0.2">
      <c r="B242" s="178">
        <v>3854</v>
      </c>
      <c r="C242" s="179"/>
      <c r="D242" s="187" t="s">
        <v>895</v>
      </c>
      <c r="E242" s="166">
        <v>0</v>
      </c>
      <c r="F242" s="166">
        <v>0</v>
      </c>
      <c r="G242" s="166">
        <v>0</v>
      </c>
      <c r="H242" s="166">
        <v>0</v>
      </c>
      <c r="I242" s="166">
        <v>0</v>
      </c>
      <c r="J242" s="166">
        <v>0</v>
      </c>
      <c r="K242" s="166">
        <v>0</v>
      </c>
      <c r="L242" s="166">
        <v>0</v>
      </c>
      <c r="M242" s="166">
        <v>0</v>
      </c>
      <c r="N242" s="166">
        <v>0</v>
      </c>
      <c r="O242" s="166">
        <v>0</v>
      </c>
      <c r="P242" s="166">
        <v>0</v>
      </c>
      <c r="Q242" s="181">
        <v>0</v>
      </c>
    </row>
    <row r="243" spans="2:17" x14ac:dyDescent="0.2">
      <c r="B243" s="174">
        <v>3900</v>
      </c>
      <c r="C243" s="164"/>
      <c r="D243" s="165" t="s">
        <v>896</v>
      </c>
      <c r="E243" s="167">
        <v>1782293.0534894951</v>
      </c>
      <c r="F243" s="167">
        <v>165941.08779079127</v>
      </c>
      <c r="G243" s="167">
        <v>146941.08779079127</v>
      </c>
      <c r="H243" s="167">
        <v>146941.08779079127</v>
      </c>
      <c r="I243" s="167">
        <v>146941.08779079127</v>
      </c>
      <c r="J243" s="167">
        <v>146941.08779079127</v>
      </c>
      <c r="K243" s="167">
        <v>146941.08779079127</v>
      </c>
      <c r="L243" s="167">
        <v>146941.08779079127</v>
      </c>
      <c r="M243" s="167">
        <v>146941.08779079127</v>
      </c>
      <c r="N243" s="167">
        <v>146941.08779079127</v>
      </c>
      <c r="O243" s="167">
        <v>146941.08779079127</v>
      </c>
      <c r="P243" s="167">
        <v>146941.08779079127</v>
      </c>
      <c r="Q243" s="175">
        <v>146941.08779079127</v>
      </c>
    </row>
    <row r="244" spans="2:17" x14ac:dyDescent="0.2">
      <c r="B244" s="178">
        <v>3911</v>
      </c>
      <c r="C244" s="179"/>
      <c r="D244" s="180" t="s">
        <v>897</v>
      </c>
      <c r="E244" s="166">
        <v>60000</v>
      </c>
      <c r="F244" s="166">
        <v>5000</v>
      </c>
      <c r="G244" s="166">
        <v>5000</v>
      </c>
      <c r="H244" s="166">
        <v>5000</v>
      </c>
      <c r="I244" s="166">
        <v>5000</v>
      </c>
      <c r="J244" s="166">
        <v>5000</v>
      </c>
      <c r="K244" s="166">
        <v>5000</v>
      </c>
      <c r="L244" s="166">
        <v>5000</v>
      </c>
      <c r="M244" s="166">
        <v>5000</v>
      </c>
      <c r="N244" s="166">
        <v>5000</v>
      </c>
      <c r="O244" s="166">
        <v>5000</v>
      </c>
      <c r="P244" s="166">
        <v>5000</v>
      </c>
      <c r="Q244" s="181">
        <v>5000</v>
      </c>
    </row>
    <row r="245" spans="2:17" x14ac:dyDescent="0.2">
      <c r="B245" s="178">
        <v>3921</v>
      </c>
      <c r="C245" s="179"/>
      <c r="D245" s="180" t="s">
        <v>898</v>
      </c>
      <c r="E245" s="166">
        <v>19000</v>
      </c>
      <c r="F245" s="166">
        <v>19000</v>
      </c>
      <c r="G245" s="166">
        <v>0</v>
      </c>
      <c r="H245" s="166">
        <v>0</v>
      </c>
      <c r="I245" s="166">
        <v>0</v>
      </c>
      <c r="J245" s="166">
        <v>0</v>
      </c>
      <c r="K245" s="166">
        <v>0</v>
      </c>
      <c r="L245" s="166">
        <v>0</v>
      </c>
      <c r="M245" s="166">
        <v>0</v>
      </c>
      <c r="N245" s="166">
        <v>0</v>
      </c>
      <c r="O245" s="166">
        <v>0</v>
      </c>
      <c r="P245" s="166">
        <v>0</v>
      </c>
      <c r="Q245" s="181">
        <v>0</v>
      </c>
    </row>
    <row r="246" spans="2:17" x14ac:dyDescent="0.2">
      <c r="B246" s="178">
        <v>3922</v>
      </c>
      <c r="C246" s="179"/>
      <c r="D246" s="180" t="s">
        <v>899</v>
      </c>
      <c r="E246" s="166">
        <v>0</v>
      </c>
      <c r="F246" s="166">
        <v>0</v>
      </c>
      <c r="G246" s="166">
        <v>0</v>
      </c>
      <c r="H246" s="166">
        <v>0</v>
      </c>
      <c r="I246" s="166">
        <v>0</v>
      </c>
      <c r="J246" s="166">
        <v>0</v>
      </c>
      <c r="K246" s="166">
        <v>0</v>
      </c>
      <c r="L246" s="166">
        <v>0</v>
      </c>
      <c r="M246" s="166">
        <v>0</v>
      </c>
      <c r="N246" s="166">
        <v>0</v>
      </c>
      <c r="O246" s="166">
        <v>0</v>
      </c>
      <c r="P246" s="166">
        <v>0</v>
      </c>
      <c r="Q246" s="181">
        <v>0</v>
      </c>
    </row>
    <row r="247" spans="2:17" x14ac:dyDescent="0.2">
      <c r="B247" s="178">
        <v>3931</v>
      </c>
      <c r="C247" s="179"/>
      <c r="D247" s="180" t="s">
        <v>900</v>
      </c>
      <c r="E247" s="166">
        <v>0</v>
      </c>
      <c r="F247" s="166">
        <v>0</v>
      </c>
      <c r="G247" s="166">
        <v>0</v>
      </c>
      <c r="H247" s="166">
        <v>0</v>
      </c>
      <c r="I247" s="166">
        <v>0</v>
      </c>
      <c r="J247" s="166">
        <v>0</v>
      </c>
      <c r="K247" s="166">
        <v>0</v>
      </c>
      <c r="L247" s="166">
        <v>0</v>
      </c>
      <c r="M247" s="166">
        <v>0</v>
      </c>
      <c r="N247" s="166">
        <v>0</v>
      </c>
      <c r="O247" s="166">
        <v>0</v>
      </c>
      <c r="P247" s="166">
        <v>0</v>
      </c>
      <c r="Q247" s="181">
        <v>0</v>
      </c>
    </row>
    <row r="248" spans="2:17" x14ac:dyDescent="0.2">
      <c r="B248" s="178">
        <v>3933</v>
      </c>
      <c r="C248" s="179"/>
      <c r="D248" s="180" t="s">
        <v>901</v>
      </c>
      <c r="E248" s="166">
        <v>0</v>
      </c>
      <c r="F248" s="166">
        <v>0</v>
      </c>
      <c r="G248" s="166">
        <v>0</v>
      </c>
      <c r="H248" s="166">
        <v>0</v>
      </c>
      <c r="I248" s="166">
        <v>0</v>
      </c>
      <c r="J248" s="166">
        <v>0</v>
      </c>
      <c r="K248" s="166">
        <v>0</v>
      </c>
      <c r="L248" s="166">
        <v>0</v>
      </c>
      <c r="M248" s="166">
        <v>0</v>
      </c>
      <c r="N248" s="166">
        <v>0</v>
      </c>
      <c r="O248" s="166">
        <v>0</v>
      </c>
      <c r="P248" s="166">
        <v>0</v>
      </c>
      <c r="Q248" s="181">
        <v>0</v>
      </c>
    </row>
    <row r="249" spans="2:17" x14ac:dyDescent="0.2">
      <c r="B249" s="178">
        <v>3941</v>
      </c>
      <c r="C249" s="179"/>
      <c r="D249" s="180" t="s">
        <v>902</v>
      </c>
      <c r="E249" s="166">
        <v>0</v>
      </c>
      <c r="F249" s="166">
        <v>0</v>
      </c>
      <c r="G249" s="166">
        <v>0</v>
      </c>
      <c r="H249" s="166">
        <v>0</v>
      </c>
      <c r="I249" s="166">
        <v>0</v>
      </c>
      <c r="J249" s="166">
        <v>0</v>
      </c>
      <c r="K249" s="166">
        <v>0</v>
      </c>
      <c r="L249" s="166">
        <v>0</v>
      </c>
      <c r="M249" s="166">
        <v>0</v>
      </c>
      <c r="N249" s="166">
        <v>0</v>
      </c>
      <c r="O249" s="166">
        <v>0</v>
      </c>
      <c r="P249" s="166">
        <v>0</v>
      </c>
      <c r="Q249" s="181">
        <v>0</v>
      </c>
    </row>
    <row r="250" spans="2:17" x14ac:dyDescent="0.2">
      <c r="B250" s="178">
        <v>3951</v>
      </c>
      <c r="C250" s="179"/>
      <c r="D250" s="180" t="s">
        <v>903</v>
      </c>
      <c r="E250" s="166">
        <v>0</v>
      </c>
      <c r="F250" s="166">
        <v>0</v>
      </c>
      <c r="G250" s="166">
        <v>0</v>
      </c>
      <c r="H250" s="166">
        <v>0</v>
      </c>
      <c r="I250" s="166">
        <v>0</v>
      </c>
      <c r="J250" s="166">
        <v>0</v>
      </c>
      <c r="K250" s="166">
        <v>0</v>
      </c>
      <c r="L250" s="166">
        <v>0</v>
      </c>
      <c r="M250" s="166">
        <v>0</v>
      </c>
      <c r="N250" s="166">
        <v>0</v>
      </c>
      <c r="O250" s="166">
        <v>0</v>
      </c>
      <c r="P250" s="166">
        <v>0</v>
      </c>
      <c r="Q250" s="181">
        <v>0</v>
      </c>
    </row>
    <row r="251" spans="2:17" x14ac:dyDescent="0.2">
      <c r="B251" s="178">
        <v>3961</v>
      </c>
      <c r="C251" s="179"/>
      <c r="D251" s="180" t="s">
        <v>904</v>
      </c>
      <c r="E251" s="166">
        <v>0</v>
      </c>
      <c r="F251" s="166">
        <v>0</v>
      </c>
      <c r="G251" s="166">
        <v>0</v>
      </c>
      <c r="H251" s="166">
        <v>0</v>
      </c>
      <c r="I251" s="166">
        <v>0</v>
      </c>
      <c r="J251" s="166">
        <v>0</v>
      </c>
      <c r="K251" s="166">
        <v>0</v>
      </c>
      <c r="L251" s="166">
        <v>0</v>
      </c>
      <c r="M251" s="166">
        <v>0</v>
      </c>
      <c r="N251" s="166">
        <v>0</v>
      </c>
      <c r="O251" s="166">
        <v>0</v>
      </c>
      <c r="P251" s="166">
        <v>0</v>
      </c>
      <c r="Q251" s="181">
        <v>0</v>
      </c>
    </row>
    <row r="252" spans="2:17" x14ac:dyDescent="0.2">
      <c r="B252" s="178">
        <v>3981</v>
      </c>
      <c r="C252" s="179"/>
      <c r="D252" s="180" t="s">
        <v>905</v>
      </c>
      <c r="E252" s="166">
        <v>1703293.0534894951</v>
      </c>
      <c r="F252" s="166">
        <v>141941.08779079127</v>
      </c>
      <c r="G252" s="166">
        <v>141941.08779079127</v>
      </c>
      <c r="H252" s="166">
        <v>141941.08779079127</v>
      </c>
      <c r="I252" s="166">
        <v>141941.08779079127</v>
      </c>
      <c r="J252" s="166">
        <v>141941.08779079127</v>
      </c>
      <c r="K252" s="166">
        <v>141941.08779079127</v>
      </c>
      <c r="L252" s="166">
        <v>141941.08779079127</v>
      </c>
      <c r="M252" s="166">
        <v>141941.08779079127</v>
      </c>
      <c r="N252" s="166">
        <v>141941.08779079127</v>
      </c>
      <c r="O252" s="166">
        <v>141941.08779079127</v>
      </c>
      <c r="P252" s="166">
        <v>141941.08779079127</v>
      </c>
      <c r="Q252" s="181">
        <v>141941.08779079127</v>
      </c>
    </row>
    <row r="253" spans="2:17" x14ac:dyDescent="0.2">
      <c r="B253" s="178">
        <v>3982</v>
      </c>
      <c r="C253" s="179"/>
      <c r="D253" s="180" t="s">
        <v>906</v>
      </c>
      <c r="E253" s="166">
        <v>0</v>
      </c>
      <c r="F253" s="166">
        <v>0</v>
      </c>
      <c r="G253" s="166">
        <v>0</v>
      </c>
      <c r="H253" s="166">
        <v>0</v>
      </c>
      <c r="I253" s="166">
        <v>0</v>
      </c>
      <c r="J253" s="166">
        <v>0</v>
      </c>
      <c r="K253" s="166">
        <v>0</v>
      </c>
      <c r="L253" s="166">
        <v>0</v>
      </c>
      <c r="M253" s="166">
        <v>0</v>
      </c>
      <c r="N253" s="166">
        <v>0</v>
      </c>
      <c r="O253" s="166">
        <v>0</v>
      </c>
      <c r="P253" s="166">
        <v>0</v>
      </c>
      <c r="Q253" s="181">
        <v>0</v>
      </c>
    </row>
    <row r="254" spans="2:17" x14ac:dyDescent="0.2">
      <c r="B254" s="178"/>
      <c r="C254" s="179"/>
      <c r="D254" s="180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81"/>
    </row>
    <row r="255" spans="2:17" x14ac:dyDescent="0.2">
      <c r="B255" s="339">
        <v>4000</v>
      </c>
      <c r="C255" s="340" t="s">
        <v>5</v>
      </c>
      <c r="D255" s="341"/>
      <c r="E255" s="342">
        <v>37856975.38528356</v>
      </c>
      <c r="F255" s="342">
        <v>3138914.6154402965</v>
      </c>
      <c r="G255" s="342">
        <v>3218914.6154402965</v>
      </c>
      <c r="H255" s="342">
        <v>3138914.6154402965</v>
      </c>
      <c r="I255" s="342">
        <v>3138914.6154402965</v>
      </c>
      <c r="J255" s="342">
        <v>3138914.6154402965</v>
      </c>
      <c r="K255" s="342">
        <v>3138914.6154402965</v>
      </c>
      <c r="L255" s="342">
        <v>3218914.6154402965</v>
      </c>
      <c r="M255" s="342">
        <v>3168914.6154402965</v>
      </c>
      <c r="N255" s="342">
        <v>3138914.6154402965</v>
      </c>
      <c r="O255" s="342">
        <v>3138914.6154402965</v>
      </c>
      <c r="P255" s="342">
        <v>3138914.6154402965</v>
      </c>
      <c r="Q255" s="343">
        <v>3138914.6154402965</v>
      </c>
    </row>
    <row r="256" spans="2:17" x14ac:dyDescent="0.2">
      <c r="B256" s="174">
        <v>4100</v>
      </c>
      <c r="C256" s="164"/>
      <c r="D256" s="165" t="s">
        <v>907</v>
      </c>
      <c r="E256" s="169">
        <v>13094227.723100003</v>
      </c>
      <c r="F256" s="169">
        <v>1091185.6435916668</v>
      </c>
      <c r="G256" s="169">
        <v>1091185.6435916668</v>
      </c>
      <c r="H256" s="169">
        <v>1091185.6435916668</v>
      </c>
      <c r="I256" s="169">
        <v>1091185.6435916668</v>
      </c>
      <c r="J256" s="169">
        <v>1091185.6435916668</v>
      </c>
      <c r="K256" s="169">
        <v>1091185.6435916668</v>
      </c>
      <c r="L256" s="169">
        <v>1091185.6435916668</v>
      </c>
      <c r="M256" s="169">
        <v>1091185.6435916668</v>
      </c>
      <c r="N256" s="169">
        <v>1091185.6435916668</v>
      </c>
      <c r="O256" s="169">
        <v>1091185.6435916668</v>
      </c>
      <c r="P256" s="169">
        <v>1091185.6435916668</v>
      </c>
      <c r="Q256" s="183">
        <v>1091185.6435916668</v>
      </c>
    </row>
    <row r="257" spans="2:17" x14ac:dyDescent="0.2">
      <c r="B257" s="178">
        <v>4151</v>
      </c>
      <c r="C257" s="179"/>
      <c r="D257" s="180" t="s">
        <v>908</v>
      </c>
      <c r="E257" s="166">
        <v>10498264.926600002</v>
      </c>
      <c r="F257" s="166">
        <v>874855.41055000015</v>
      </c>
      <c r="G257" s="166">
        <v>874855.41055000015</v>
      </c>
      <c r="H257" s="166">
        <v>874855.41055000015</v>
      </c>
      <c r="I257" s="166">
        <v>874855.41055000015</v>
      </c>
      <c r="J257" s="166">
        <v>874855.41055000015</v>
      </c>
      <c r="K257" s="166">
        <v>874855.41055000015</v>
      </c>
      <c r="L257" s="166">
        <v>874855.41055000015</v>
      </c>
      <c r="M257" s="166">
        <v>874855.41055000015</v>
      </c>
      <c r="N257" s="166">
        <v>874855.41055000015</v>
      </c>
      <c r="O257" s="166">
        <v>874855.41055000015</v>
      </c>
      <c r="P257" s="166">
        <v>874855.41055000015</v>
      </c>
      <c r="Q257" s="181">
        <v>874855.41055000015</v>
      </c>
    </row>
    <row r="258" spans="2:17" x14ac:dyDescent="0.2">
      <c r="B258" s="178">
        <v>4152</v>
      </c>
      <c r="C258" s="179"/>
      <c r="D258" s="180" t="s">
        <v>909</v>
      </c>
      <c r="E258" s="166">
        <v>1740256.6365</v>
      </c>
      <c r="F258" s="166">
        <v>145021.386375</v>
      </c>
      <c r="G258" s="166">
        <v>145021.386375</v>
      </c>
      <c r="H258" s="166">
        <v>145021.386375</v>
      </c>
      <c r="I258" s="166">
        <v>145021.386375</v>
      </c>
      <c r="J258" s="166">
        <v>145021.386375</v>
      </c>
      <c r="K258" s="166">
        <v>145021.386375</v>
      </c>
      <c r="L258" s="166">
        <v>145021.386375</v>
      </c>
      <c r="M258" s="166">
        <v>145021.386375</v>
      </c>
      <c r="N258" s="166">
        <v>145021.386375</v>
      </c>
      <c r="O258" s="166">
        <v>145021.386375</v>
      </c>
      <c r="P258" s="166">
        <v>145021.386375</v>
      </c>
      <c r="Q258" s="181">
        <v>145021.386375</v>
      </c>
    </row>
    <row r="259" spans="2:17" x14ac:dyDescent="0.2">
      <c r="B259" s="178">
        <v>4153</v>
      </c>
      <c r="C259" s="179"/>
      <c r="D259" s="180" t="s">
        <v>910</v>
      </c>
      <c r="E259" s="166">
        <v>455706.16</v>
      </c>
      <c r="F259" s="166">
        <v>37975.513333333329</v>
      </c>
      <c r="G259" s="166">
        <v>37975.513333333329</v>
      </c>
      <c r="H259" s="166">
        <v>37975.513333333329</v>
      </c>
      <c r="I259" s="166">
        <v>37975.513333333329</v>
      </c>
      <c r="J259" s="166">
        <v>37975.513333333329</v>
      </c>
      <c r="K259" s="166">
        <v>37975.513333333329</v>
      </c>
      <c r="L259" s="166">
        <v>37975.513333333329</v>
      </c>
      <c r="M259" s="166">
        <v>37975.513333333329</v>
      </c>
      <c r="N259" s="166">
        <v>37975.513333333329</v>
      </c>
      <c r="O259" s="166">
        <v>37975.513333333329</v>
      </c>
      <c r="P259" s="166">
        <v>37975.513333333329</v>
      </c>
      <c r="Q259" s="181">
        <v>37975.513333333329</v>
      </c>
    </row>
    <row r="260" spans="2:17" x14ac:dyDescent="0.2">
      <c r="B260" s="178">
        <v>4154</v>
      </c>
      <c r="C260" s="179"/>
      <c r="D260" s="180" t="s">
        <v>911</v>
      </c>
      <c r="E260" s="166">
        <v>400000</v>
      </c>
      <c r="F260" s="166">
        <v>33333.333333333336</v>
      </c>
      <c r="G260" s="166">
        <v>33333.333333333336</v>
      </c>
      <c r="H260" s="166">
        <v>33333.333333333336</v>
      </c>
      <c r="I260" s="166">
        <v>33333.333333333336</v>
      </c>
      <c r="J260" s="166">
        <v>33333.333333333336</v>
      </c>
      <c r="K260" s="166">
        <v>33333.333333333336</v>
      </c>
      <c r="L260" s="166">
        <v>33333.333333333336</v>
      </c>
      <c r="M260" s="166">
        <v>33333.333333333336</v>
      </c>
      <c r="N260" s="166">
        <v>33333.333333333336</v>
      </c>
      <c r="O260" s="166">
        <v>33333.333333333336</v>
      </c>
      <c r="P260" s="166">
        <v>33333.333333333336</v>
      </c>
      <c r="Q260" s="181">
        <v>33333.333333333336</v>
      </c>
    </row>
    <row r="261" spans="2:17" x14ac:dyDescent="0.2">
      <c r="B261" s="178">
        <v>4155</v>
      </c>
      <c r="C261" s="179"/>
      <c r="D261" s="180" t="s">
        <v>912</v>
      </c>
      <c r="E261" s="166">
        <v>0</v>
      </c>
      <c r="F261" s="166">
        <v>0</v>
      </c>
      <c r="G261" s="166">
        <v>0</v>
      </c>
      <c r="H261" s="166">
        <v>0</v>
      </c>
      <c r="I261" s="166">
        <v>0</v>
      </c>
      <c r="J261" s="166">
        <v>0</v>
      </c>
      <c r="K261" s="166">
        <v>0</v>
      </c>
      <c r="L261" s="166">
        <v>0</v>
      </c>
      <c r="M261" s="166">
        <v>0</v>
      </c>
      <c r="N261" s="166">
        <v>0</v>
      </c>
      <c r="O261" s="166">
        <v>0</v>
      </c>
      <c r="P261" s="166">
        <v>0</v>
      </c>
      <c r="Q261" s="181">
        <v>0</v>
      </c>
    </row>
    <row r="262" spans="2:17" x14ac:dyDescent="0.2">
      <c r="B262" s="178">
        <v>4156</v>
      </c>
      <c r="C262" s="179"/>
      <c r="D262" s="180" t="s">
        <v>913</v>
      </c>
      <c r="E262" s="166">
        <v>0</v>
      </c>
      <c r="F262" s="166">
        <v>0</v>
      </c>
      <c r="G262" s="166">
        <v>0</v>
      </c>
      <c r="H262" s="166">
        <v>0</v>
      </c>
      <c r="I262" s="166">
        <v>0</v>
      </c>
      <c r="J262" s="166">
        <v>0</v>
      </c>
      <c r="K262" s="166">
        <v>0</v>
      </c>
      <c r="L262" s="166">
        <v>0</v>
      </c>
      <c r="M262" s="166">
        <v>0</v>
      </c>
      <c r="N262" s="166">
        <v>0</v>
      </c>
      <c r="O262" s="166">
        <v>0</v>
      </c>
      <c r="P262" s="166">
        <v>0</v>
      </c>
      <c r="Q262" s="181">
        <v>0</v>
      </c>
    </row>
    <row r="263" spans="2:17" x14ac:dyDescent="0.2">
      <c r="B263" s="178">
        <v>4157</v>
      </c>
      <c r="C263" s="179"/>
      <c r="D263" s="180" t="s">
        <v>914</v>
      </c>
      <c r="E263" s="166">
        <v>0</v>
      </c>
      <c r="F263" s="166">
        <v>0</v>
      </c>
      <c r="G263" s="166">
        <v>0</v>
      </c>
      <c r="H263" s="166">
        <v>0</v>
      </c>
      <c r="I263" s="166">
        <v>0</v>
      </c>
      <c r="J263" s="166">
        <v>0</v>
      </c>
      <c r="K263" s="166">
        <v>0</v>
      </c>
      <c r="L263" s="166">
        <v>0</v>
      </c>
      <c r="M263" s="166">
        <v>0</v>
      </c>
      <c r="N263" s="166">
        <v>0</v>
      </c>
      <c r="O263" s="166">
        <v>0</v>
      </c>
      <c r="P263" s="166">
        <v>0</v>
      </c>
      <c r="Q263" s="181">
        <v>0</v>
      </c>
    </row>
    <row r="264" spans="2:17" x14ac:dyDescent="0.2">
      <c r="B264" s="178">
        <v>4158</v>
      </c>
      <c r="C264" s="179"/>
      <c r="D264" s="180" t="s">
        <v>915</v>
      </c>
      <c r="E264" s="166">
        <v>0</v>
      </c>
      <c r="F264" s="166">
        <v>0</v>
      </c>
      <c r="G264" s="166">
        <v>0</v>
      </c>
      <c r="H264" s="166">
        <v>0</v>
      </c>
      <c r="I264" s="166">
        <v>0</v>
      </c>
      <c r="J264" s="166">
        <v>0</v>
      </c>
      <c r="K264" s="166">
        <v>0</v>
      </c>
      <c r="L264" s="166">
        <v>0</v>
      </c>
      <c r="M264" s="166">
        <v>0</v>
      </c>
      <c r="N264" s="166">
        <v>0</v>
      </c>
      <c r="O264" s="166">
        <v>0</v>
      </c>
      <c r="P264" s="166">
        <v>0</v>
      </c>
      <c r="Q264" s="181">
        <v>0</v>
      </c>
    </row>
    <row r="265" spans="2:17" x14ac:dyDescent="0.2">
      <c r="B265" s="178">
        <v>4159</v>
      </c>
      <c r="C265" s="179"/>
      <c r="D265" s="180" t="s">
        <v>916</v>
      </c>
      <c r="E265" s="166">
        <v>0</v>
      </c>
      <c r="F265" s="166">
        <v>0</v>
      </c>
      <c r="G265" s="166">
        <v>0</v>
      </c>
      <c r="H265" s="166">
        <v>0</v>
      </c>
      <c r="I265" s="166">
        <v>0</v>
      </c>
      <c r="J265" s="166">
        <v>0</v>
      </c>
      <c r="K265" s="166">
        <v>0</v>
      </c>
      <c r="L265" s="166">
        <v>0</v>
      </c>
      <c r="M265" s="166">
        <v>0</v>
      </c>
      <c r="N265" s="166">
        <v>0</v>
      </c>
      <c r="O265" s="166">
        <v>0</v>
      </c>
      <c r="P265" s="166">
        <v>0</v>
      </c>
      <c r="Q265" s="181">
        <v>0</v>
      </c>
    </row>
    <row r="266" spans="2:17" x14ac:dyDescent="0.2">
      <c r="B266" s="178">
        <v>4163</v>
      </c>
      <c r="C266" s="179"/>
      <c r="D266" s="180" t="s">
        <v>917</v>
      </c>
      <c r="E266" s="166">
        <v>0</v>
      </c>
      <c r="F266" s="166">
        <v>0</v>
      </c>
      <c r="G266" s="166">
        <v>0</v>
      </c>
      <c r="H266" s="166">
        <v>0</v>
      </c>
      <c r="I266" s="166">
        <v>0</v>
      </c>
      <c r="J266" s="166">
        <v>0</v>
      </c>
      <c r="K266" s="166">
        <v>0</v>
      </c>
      <c r="L266" s="166">
        <v>0</v>
      </c>
      <c r="M266" s="166">
        <v>0</v>
      </c>
      <c r="N266" s="166">
        <v>0</v>
      </c>
      <c r="O266" s="166">
        <v>0</v>
      </c>
      <c r="P266" s="166">
        <v>0</v>
      </c>
      <c r="Q266" s="181">
        <v>0</v>
      </c>
    </row>
    <row r="267" spans="2:17" x14ac:dyDescent="0.2">
      <c r="B267" s="174">
        <v>4200</v>
      </c>
      <c r="C267" s="164"/>
      <c r="D267" s="165" t="s">
        <v>918</v>
      </c>
      <c r="E267" s="169">
        <v>0</v>
      </c>
      <c r="F267" s="169">
        <v>0</v>
      </c>
      <c r="G267" s="169">
        <v>0</v>
      </c>
      <c r="H267" s="169">
        <v>0</v>
      </c>
      <c r="I267" s="169">
        <v>0</v>
      </c>
      <c r="J267" s="169">
        <v>0</v>
      </c>
      <c r="K267" s="169">
        <v>0</v>
      </c>
      <c r="L267" s="169">
        <v>0</v>
      </c>
      <c r="M267" s="169">
        <v>0</v>
      </c>
      <c r="N267" s="169">
        <v>0</v>
      </c>
      <c r="O267" s="169">
        <v>0</v>
      </c>
      <c r="P267" s="169">
        <v>0</v>
      </c>
      <c r="Q267" s="183">
        <v>0</v>
      </c>
    </row>
    <row r="268" spans="2:17" x14ac:dyDescent="0.2">
      <c r="B268" s="178">
        <v>4221</v>
      </c>
      <c r="C268" s="179"/>
      <c r="D268" s="180" t="s">
        <v>908</v>
      </c>
      <c r="E268" s="166">
        <v>0</v>
      </c>
      <c r="F268" s="166">
        <v>0</v>
      </c>
      <c r="G268" s="166">
        <v>0</v>
      </c>
      <c r="H268" s="166">
        <v>0</v>
      </c>
      <c r="I268" s="166">
        <v>0</v>
      </c>
      <c r="J268" s="166">
        <v>0</v>
      </c>
      <c r="K268" s="166">
        <v>0</v>
      </c>
      <c r="L268" s="166">
        <v>0</v>
      </c>
      <c r="M268" s="166">
        <v>0</v>
      </c>
      <c r="N268" s="166">
        <v>0</v>
      </c>
      <c r="O268" s="166">
        <v>0</v>
      </c>
      <c r="P268" s="166">
        <v>0</v>
      </c>
      <c r="Q268" s="181">
        <v>0</v>
      </c>
    </row>
    <row r="269" spans="2:17" x14ac:dyDescent="0.2">
      <c r="B269" s="178">
        <v>4222</v>
      </c>
      <c r="C269" s="179"/>
      <c r="D269" s="180" t="s">
        <v>909</v>
      </c>
      <c r="E269" s="166">
        <v>0</v>
      </c>
      <c r="F269" s="166">
        <v>0</v>
      </c>
      <c r="G269" s="166">
        <v>0</v>
      </c>
      <c r="H269" s="166">
        <v>0</v>
      </c>
      <c r="I269" s="166">
        <v>0</v>
      </c>
      <c r="J269" s="166">
        <v>0</v>
      </c>
      <c r="K269" s="166">
        <v>0</v>
      </c>
      <c r="L269" s="166">
        <v>0</v>
      </c>
      <c r="M269" s="166">
        <v>0</v>
      </c>
      <c r="N269" s="166">
        <v>0</v>
      </c>
      <c r="O269" s="166">
        <v>0</v>
      </c>
      <c r="P269" s="166">
        <v>0</v>
      </c>
      <c r="Q269" s="181">
        <v>0</v>
      </c>
    </row>
    <row r="270" spans="2:17" x14ac:dyDescent="0.2">
      <c r="B270" s="178">
        <v>4231</v>
      </c>
      <c r="C270" s="179"/>
      <c r="D270" s="180" t="s">
        <v>908</v>
      </c>
      <c r="E270" s="166">
        <v>0</v>
      </c>
      <c r="F270" s="166">
        <v>0</v>
      </c>
      <c r="G270" s="166">
        <v>0</v>
      </c>
      <c r="H270" s="166">
        <v>0</v>
      </c>
      <c r="I270" s="166">
        <v>0</v>
      </c>
      <c r="J270" s="166">
        <v>0</v>
      </c>
      <c r="K270" s="166">
        <v>0</v>
      </c>
      <c r="L270" s="166">
        <v>0</v>
      </c>
      <c r="M270" s="166">
        <v>0</v>
      </c>
      <c r="N270" s="166">
        <v>0</v>
      </c>
      <c r="O270" s="166">
        <v>0</v>
      </c>
      <c r="P270" s="166">
        <v>0</v>
      </c>
      <c r="Q270" s="181">
        <v>0</v>
      </c>
    </row>
    <row r="271" spans="2:17" x14ac:dyDescent="0.2">
      <c r="B271" s="178">
        <v>4232</v>
      </c>
      <c r="C271" s="179"/>
      <c r="D271" s="180" t="s">
        <v>909</v>
      </c>
      <c r="E271" s="166">
        <v>0</v>
      </c>
      <c r="F271" s="166">
        <v>0</v>
      </c>
      <c r="G271" s="166">
        <v>0</v>
      </c>
      <c r="H271" s="166">
        <v>0</v>
      </c>
      <c r="I271" s="166">
        <v>0</v>
      </c>
      <c r="J271" s="166">
        <v>0</v>
      </c>
      <c r="K271" s="166">
        <v>0</v>
      </c>
      <c r="L271" s="166">
        <v>0</v>
      </c>
      <c r="M271" s="166">
        <v>0</v>
      </c>
      <c r="N271" s="166">
        <v>0</v>
      </c>
      <c r="O271" s="166">
        <v>0</v>
      </c>
      <c r="P271" s="166">
        <v>0</v>
      </c>
      <c r="Q271" s="181">
        <v>0</v>
      </c>
    </row>
    <row r="272" spans="2:17" x14ac:dyDescent="0.2">
      <c r="B272" s="178">
        <v>4233</v>
      </c>
      <c r="C272" s="179"/>
      <c r="D272" s="180" t="s">
        <v>910</v>
      </c>
      <c r="E272" s="166">
        <v>0</v>
      </c>
      <c r="F272" s="166">
        <v>0</v>
      </c>
      <c r="G272" s="166">
        <v>0</v>
      </c>
      <c r="H272" s="166">
        <v>0</v>
      </c>
      <c r="I272" s="166">
        <v>0</v>
      </c>
      <c r="J272" s="166">
        <v>0</v>
      </c>
      <c r="K272" s="166">
        <v>0</v>
      </c>
      <c r="L272" s="166">
        <v>0</v>
      </c>
      <c r="M272" s="166">
        <v>0</v>
      </c>
      <c r="N272" s="166">
        <v>0</v>
      </c>
      <c r="O272" s="166">
        <v>0</v>
      </c>
      <c r="P272" s="166">
        <v>0</v>
      </c>
      <c r="Q272" s="181">
        <v>0</v>
      </c>
    </row>
    <row r="273" spans="2:17" x14ac:dyDescent="0.2">
      <c r="B273" s="178">
        <v>4234</v>
      </c>
      <c r="C273" s="179"/>
      <c r="D273" s="180" t="s">
        <v>911</v>
      </c>
      <c r="E273" s="166">
        <v>0</v>
      </c>
      <c r="F273" s="166">
        <v>0</v>
      </c>
      <c r="G273" s="166">
        <v>0</v>
      </c>
      <c r="H273" s="166">
        <v>0</v>
      </c>
      <c r="I273" s="166">
        <v>0</v>
      </c>
      <c r="J273" s="166">
        <v>0</v>
      </c>
      <c r="K273" s="166">
        <v>0</v>
      </c>
      <c r="L273" s="166">
        <v>0</v>
      </c>
      <c r="M273" s="166">
        <v>0</v>
      </c>
      <c r="N273" s="166">
        <v>0</v>
      </c>
      <c r="O273" s="166">
        <v>0</v>
      </c>
      <c r="P273" s="166">
        <v>0</v>
      </c>
      <c r="Q273" s="181">
        <v>0</v>
      </c>
    </row>
    <row r="274" spans="2:17" x14ac:dyDescent="0.2">
      <c r="B274" s="178">
        <v>4235</v>
      </c>
      <c r="C274" s="179"/>
      <c r="D274" s="180" t="s">
        <v>919</v>
      </c>
      <c r="E274" s="166">
        <v>0</v>
      </c>
      <c r="F274" s="166">
        <v>0</v>
      </c>
      <c r="G274" s="166">
        <v>0</v>
      </c>
      <c r="H274" s="166">
        <v>0</v>
      </c>
      <c r="I274" s="166">
        <v>0</v>
      </c>
      <c r="J274" s="166">
        <v>0</v>
      </c>
      <c r="K274" s="166">
        <v>0</v>
      </c>
      <c r="L274" s="166">
        <v>0</v>
      </c>
      <c r="M274" s="166">
        <v>0</v>
      </c>
      <c r="N274" s="166">
        <v>0</v>
      </c>
      <c r="O274" s="166">
        <v>0</v>
      </c>
      <c r="P274" s="166">
        <v>0</v>
      </c>
      <c r="Q274" s="181">
        <v>0</v>
      </c>
    </row>
    <row r="275" spans="2:17" x14ac:dyDescent="0.2">
      <c r="B275" s="178">
        <v>4236</v>
      </c>
      <c r="C275" s="179"/>
      <c r="D275" s="180" t="s">
        <v>920</v>
      </c>
      <c r="E275" s="166">
        <v>0</v>
      </c>
      <c r="F275" s="166">
        <v>0</v>
      </c>
      <c r="G275" s="166">
        <v>0</v>
      </c>
      <c r="H275" s="166">
        <v>0</v>
      </c>
      <c r="I275" s="166">
        <v>0</v>
      </c>
      <c r="J275" s="166">
        <v>0</v>
      </c>
      <c r="K275" s="166">
        <v>0</v>
      </c>
      <c r="L275" s="166">
        <v>0</v>
      </c>
      <c r="M275" s="166">
        <v>0</v>
      </c>
      <c r="N275" s="166">
        <v>0</v>
      </c>
      <c r="O275" s="166">
        <v>0</v>
      </c>
      <c r="P275" s="166">
        <v>0</v>
      </c>
      <c r="Q275" s="181">
        <v>0</v>
      </c>
    </row>
    <row r="276" spans="2:17" x14ac:dyDescent="0.2">
      <c r="B276" s="178">
        <v>4237</v>
      </c>
      <c r="C276" s="179"/>
      <c r="D276" s="180" t="s">
        <v>914</v>
      </c>
      <c r="E276" s="166">
        <v>0</v>
      </c>
      <c r="F276" s="166">
        <v>0</v>
      </c>
      <c r="G276" s="166">
        <v>0</v>
      </c>
      <c r="H276" s="166">
        <v>0</v>
      </c>
      <c r="I276" s="166">
        <v>0</v>
      </c>
      <c r="J276" s="166">
        <v>0</v>
      </c>
      <c r="K276" s="166">
        <v>0</v>
      </c>
      <c r="L276" s="166">
        <v>0</v>
      </c>
      <c r="M276" s="166">
        <v>0</v>
      </c>
      <c r="N276" s="166">
        <v>0</v>
      </c>
      <c r="O276" s="166">
        <v>0</v>
      </c>
      <c r="P276" s="166">
        <v>0</v>
      </c>
      <c r="Q276" s="181">
        <v>0</v>
      </c>
    </row>
    <row r="277" spans="2:17" x14ac:dyDescent="0.2">
      <c r="B277" s="178">
        <v>4238</v>
      </c>
      <c r="C277" s="179"/>
      <c r="D277" s="180" t="s">
        <v>915</v>
      </c>
      <c r="E277" s="166">
        <v>0</v>
      </c>
      <c r="F277" s="166">
        <v>0</v>
      </c>
      <c r="G277" s="166">
        <v>0</v>
      </c>
      <c r="H277" s="166">
        <v>0</v>
      </c>
      <c r="I277" s="166">
        <v>0</v>
      </c>
      <c r="J277" s="166">
        <v>0</v>
      </c>
      <c r="K277" s="166">
        <v>0</v>
      </c>
      <c r="L277" s="166">
        <v>0</v>
      </c>
      <c r="M277" s="166">
        <v>0</v>
      </c>
      <c r="N277" s="166">
        <v>0</v>
      </c>
      <c r="O277" s="166">
        <v>0</v>
      </c>
      <c r="P277" s="166">
        <v>0</v>
      </c>
      <c r="Q277" s="181">
        <v>0</v>
      </c>
    </row>
    <row r="278" spans="2:17" x14ac:dyDescent="0.2">
      <c r="B278" s="178">
        <v>4239</v>
      </c>
      <c r="C278" s="179"/>
      <c r="D278" s="180" t="s">
        <v>916</v>
      </c>
      <c r="E278" s="166">
        <v>0</v>
      </c>
      <c r="F278" s="166">
        <v>0</v>
      </c>
      <c r="G278" s="166">
        <v>0</v>
      </c>
      <c r="H278" s="166">
        <v>0</v>
      </c>
      <c r="I278" s="166">
        <v>0</v>
      </c>
      <c r="J278" s="166">
        <v>0</v>
      </c>
      <c r="K278" s="166">
        <v>0</v>
      </c>
      <c r="L278" s="166">
        <v>0</v>
      </c>
      <c r="M278" s="166">
        <v>0</v>
      </c>
      <c r="N278" s="166">
        <v>0</v>
      </c>
      <c r="O278" s="166">
        <v>0</v>
      </c>
      <c r="P278" s="166">
        <v>0</v>
      </c>
      <c r="Q278" s="181">
        <v>0</v>
      </c>
    </row>
    <row r="279" spans="2:17" x14ac:dyDescent="0.2">
      <c r="B279" s="174">
        <v>4300</v>
      </c>
      <c r="C279" s="164"/>
      <c r="D279" s="165" t="s">
        <v>921</v>
      </c>
      <c r="E279" s="169">
        <v>0</v>
      </c>
      <c r="F279" s="169">
        <v>0</v>
      </c>
      <c r="G279" s="169">
        <v>0</v>
      </c>
      <c r="H279" s="169">
        <v>0</v>
      </c>
      <c r="I279" s="169">
        <v>0</v>
      </c>
      <c r="J279" s="169">
        <v>0</v>
      </c>
      <c r="K279" s="169">
        <v>0</v>
      </c>
      <c r="L279" s="169">
        <v>0</v>
      </c>
      <c r="M279" s="169">
        <v>0</v>
      </c>
      <c r="N279" s="169">
        <v>0</v>
      </c>
      <c r="O279" s="169">
        <v>0</v>
      </c>
      <c r="P279" s="169">
        <v>0</v>
      </c>
      <c r="Q279" s="183">
        <v>0</v>
      </c>
    </row>
    <row r="280" spans="2:17" x14ac:dyDescent="0.2">
      <c r="B280" s="178">
        <v>4311</v>
      </c>
      <c r="C280" s="179"/>
      <c r="D280" s="180" t="s">
        <v>922</v>
      </c>
      <c r="E280" s="166">
        <v>0</v>
      </c>
      <c r="F280" s="166">
        <v>0</v>
      </c>
      <c r="G280" s="166">
        <v>0</v>
      </c>
      <c r="H280" s="166">
        <v>0</v>
      </c>
      <c r="I280" s="166">
        <v>0</v>
      </c>
      <c r="J280" s="166">
        <v>0</v>
      </c>
      <c r="K280" s="166">
        <v>0</v>
      </c>
      <c r="L280" s="166">
        <v>0</v>
      </c>
      <c r="M280" s="166">
        <v>0</v>
      </c>
      <c r="N280" s="166">
        <v>0</v>
      </c>
      <c r="O280" s="166">
        <v>0</v>
      </c>
      <c r="P280" s="166">
        <v>0</v>
      </c>
      <c r="Q280" s="181">
        <v>0</v>
      </c>
    </row>
    <row r="281" spans="2:17" x14ac:dyDescent="0.2">
      <c r="B281" s="178">
        <v>4321</v>
      </c>
      <c r="C281" s="179"/>
      <c r="D281" s="180" t="s">
        <v>923</v>
      </c>
      <c r="E281" s="166">
        <v>0</v>
      </c>
      <c r="F281" s="166">
        <v>0</v>
      </c>
      <c r="G281" s="166">
        <v>0</v>
      </c>
      <c r="H281" s="166">
        <v>0</v>
      </c>
      <c r="I281" s="166">
        <v>0</v>
      </c>
      <c r="J281" s="166">
        <v>0</v>
      </c>
      <c r="K281" s="166">
        <v>0</v>
      </c>
      <c r="L281" s="166">
        <v>0</v>
      </c>
      <c r="M281" s="166">
        <v>0</v>
      </c>
      <c r="N281" s="166">
        <v>0</v>
      </c>
      <c r="O281" s="166">
        <v>0</v>
      </c>
      <c r="P281" s="166">
        <v>0</v>
      </c>
      <c r="Q281" s="181">
        <v>0</v>
      </c>
    </row>
    <row r="282" spans="2:17" x14ac:dyDescent="0.2">
      <c r="B282" s="178">
        <v>4331</v>
      </c>
      <c r="C282" s="179"/>
      <c r="D282" s="180" t="s">
        <v>924</v>
      </c>
      <c r="E282" s="166">
        <v>0</v>
      </c>
      <c r="F282" s="166">
        <v>0</v>
      </c>
      <c r="G282" s="166">
        <v>0</v>
      </c>
      <c r="H282" s="166">
        <v>0</v>
      </c>
      <c r="I282" s="166">
        <v>0</v>
      </c>
      <c r="J282" s="166">
        <v>0</v>
      </c>
      <c r="K282" s="166">
        <v>0</v>
      </c>
      <c r="L282" s="166">
        <v>0</v>
      </c>
      <c r="M282" s="166">
        <v>0</v>
      </c>
      <c r="N282" s="166">
        <v>0</v>
      </c>
      <c r="O282" s="166">
        <v>0</v>
      </c>
      <c r="P282" s="166">
        <v>0</v>
      </c>
      <c r="Q282" s="181">
        <v>0</v>
      </c>
    </row>
    <row r="283" spans="2:17" x14ac:dyDescent="0.2">
      <c r="B283" s="178">
        <v>4341</v>
      </c>
      <c r="C283" s="179"/>
      <c r="D283" s="180" t="s">
        <v>925</v>
      </c>
      <c r="E283" s="166">
        <v>0</v>
      </c>
      <c r="F283" s="166">
        <v>0</v>
      </c>
      <c r="G283" s="166">
        <v>0</v>
      </c>
      <c r="H283" s="166">
        <v>0</v>
      </c>
      <c r="I283" s="166">
        <v>0</v>
      </c>
      <c r="J283" s="166">
        <v>0</v>
      </c>
      <c r="K283" s="166">
        <v>0</v>
      </c>
      <c r="L283" s="166">
        <v>0</v>
      </c>
      <c r="M283" s="166">
        <v>0</v>
      </c>
      <c r="N283" s="166">
        <v>0</v>
      </c>
      <c r="O283" s="166">
        <v>0</v>
      </c>
      <c r="P283" s="166">
        <v>0</v>
      </c>
      <c r="Q283" s="181">
        <v>0</v>
      </c>
    </row>
    <row r="284" spans="2:17" x14ac:dyDescent="0.2">
      <c r="B284" s="178">
        <v>4342</v>
      </c>
      <c r="C284" s="179"/>
      <c r="D284" s="180" t="s">
        <v>926</v>
      </c>
      <c r="E284" s="166">
        <v>0</v>
      </c>
      <c r="F284" s="166">
        <v>0</v>
      </c>
      <c r="G284" s="166">
        <v>0</v>
      </c>
      <c r="H284" s="166">
        <v>0</v>
      </c>
      <c r="I284" s="166">
        <v>0</v>
      </c>
      <c r="J284" s="166">
        <v>0</v>
      </c>
      <c r="K284" s="166">
        <v>0</v>
      </c>
      <c r="L284" s="166">
        <v>0</v>
      </c>
      <c r="M284" s="166">
        <v>0</v>
      </c>
      <c r="N284" s="166">
        <v>0</v>
      </c>
      <c r="O284" s="166">
        <v>0</v>
      </c>
      <c r="P284" s="166">
        <v>0</v>
      </c>
      <c r="Q284" s="181">
        <v>0</v>
      </c>
    </row>
    <row r="285" spans="2:17" x14ac:dyDescent="0.2">
      <c r="B285" s="178">
        <v>4351</v>
      </c>
      <c r="C285" s="179"/>
      <c r="D285" s="180" t="s">
        <v>927</v>
      </c>
      <c r="E285" s="166">
        <v>0</v>
      </c>
      <c r="F285" s="166">
        <v>0</v>
      </c>
      <c r="G285" s="166">
        <v>0</v>
      </c>
      <c r="H285" s="166">
        <v>0</v>
      </c>
      <c r="I285" s="166">
        <v>0</v>
      </c>
      <c r="J285" s="166">
        <v>0</v>
      </c>
      <c r="K285" s="166">
        <v>0</v>
      </c>
      <c r="L285" s="166">
        <v>0</v>
      </c>
      <c r="M285" s="166">
        <v>0</v>
      </c>
      <c r="N285" s="166">
        <v>0</v>
      </c>
      <c r="O285" s="166">
        <v>0</v>
      </c>
      <c r="P285" s="166">
        <v>0</v>
      </c>
      <c r="Q285" s="181">
        <v>0</v>
      </c>
    </row>
    <row r="286" spans="2:17" x14ac:dyDescent="0.2">
      <c r="B286" s="178">
        <v>4361</v>
      </c>
      <c r="C286" s="179"/>
      <c r="D286" s="180" t="s">
        <v>928</v>
      </c>
      <c r="E286" s="166">
        <v>0</v>
      </c>
      <c r="F286" s="166">
        <v>0</v>
      </c>
      <c r="G286" s="166">
        <v>0</v>
      </c>
      <c r="H286" s="166">
        <v>0</v>
      </c>
      <c r="I286" s="166">
        <v>0</v>
      </c>
      <c r="J286" s="166">
        <v>0</v>
      </c>
      <c r="K286" s="166">
        <v>0</v>
      </c>
      <c r="L286" s="166">
        <v>0</v>
      </c>
      <c r="M286" s="166">
        <v>0</v>
      </c>
      <c r="N286" s="166">
        <v>0</v>
      </c>
      <c r="O286" s="166">
        <v>0</v>
      </c>
      <c r="P286" s="166">
        <v>0</v>
      </c>
      <c r="Q286" s="181">
        <v>0</v>
      </c>
    </row>
    <row r="287" spans="2:17" x14ac:dyDescent="0.2">
      <c r="B287" s="178">
        <v>4371</v>
      </c>
      <c r="C287" s="179"/>
      <c r="D287" s="180" t="s">
        <v>929</v>
      </c>
      <c r="E287" s="166">
        <v>0</v>
      </c>
      <c r="F287" s="166">
        <v>0</v>
      </c>
      <c r="G287" s="166">
        <v>0</v>
      </c>
      <c r="H287" s="166">
        <v>0</v>
      </c>
      <c r="I287" s="166">
        <v>0</v>
      </c>
      <c r="J287" s="166">
        <v>0</v>
      </c>
      <c r="K287" s="166">
        <v>0</v>
      </c>
      <c r="L287" s="166">
        <v>0</v>
      </c>
      <c r="M287" s="166">
        <v>0</v>
      </c>
      <c r="N287" s="166">
        <v>0</v>
      </c>
      <c r="O287" s="166">
        <v>0</v>
      </c>
      <c r="P287" s="166">
        <v>0</v>
      </c>
      <c r="Q287" s="181">
        <v>0</v>
      </c>
    </row>
    <row r="288" spans="2:17" x14ac:dyDescent="0.2">
      <c r="B288" s="174">
        <v>4400</v>
      </c>
      <c r="C288" s="164"/>
      <c r="D288" s="165" t="s">
        <v>930</v>
      </c>
      <c r="E288" s="167">
        <v>24286588.229999997</v>
      </c>
      <c r="F288" s="167">
        <v>2008049.0191666663</v>
      </c>
      <c r="G288" s="167">
        <v>2088049.0191666663</v>
      </c>
      <c r="H288" s="167">
        <v>2008049.0191666663</v>
      </c>
      <c r="I288" s="167">
        <v>2008049.0191666663</v>
      </c>
      <c r="J288" s="167">
        <v>2008049.0191666663</v>
      </c>
      <c r="K288" s="167">
        <v>2008049.0191666663</v>
      </c>
      <c r="L288" s="167">
        <v>2088049.0191666663</v>
      </c>
      <c r="M288" s="167">
        <v>2038049.0191666663</v>
      </c>
      <c r="N288" s="167">
        <v>2008049.0191666663</v>
      </c>
      <c r="O288" s="167">
        <v>2008049.0191666663</v>
      </c>
      <c r="P288" s="167">
        <v>2008049.0191666663</v>
      </c>
      <c r="Q288" s="175">
        <v>2008049.0191666663</v>
      </c>
    </row>
    <row r="289" spans="2:17" x14ac:dyDescent="0.2">
      <c r="B289" s="178">
        <v>4411</v>
      </c>
      <c r="C289" s="179"/>
      <c r="D289" s="180" t="s">
        <v>931</v>
      </c>
      <c r="E289" s="166">
        <v>24096588.229999997</v>
      </c>
      <c r="F289" s="166">
        <v>2008049.0191666663</v>
      </c>
      <c r="G289" s="166">
        <v>2008049.0191666663</v>
      </c>
      <c r="H289" s="166">
        <v>2008049.0191666663</v>
      </c>
      <c r="I289" s="166">
        <v>2008049.0191666663</v>
      </c>
      <c r="J289" s="166">
        <v>2008049.0191666663</v>
      </c>
      <c r="K289" s="166">
        <v>2008049.0191666663</v>
      </c>
      <c r="L289" s="166">
        <v>2008049.0191666663</v>
      </c>
      <c r="M289" s="166">
        <v>2008049.0191666663</v>
      </c>
      <c r="N289" s="166">
        <v>2008049.0191666663</v>
      </c>
      <c r="O289" s="166">
        <v>2008049.0191666663</v>
      </c>
      <c r="P289" s="166">
        <v>2008049.0191666663</v>
      </c>
      <c r="Q289" s="181">
        <v>2008049.0191666663</v>
      </c>
    </row>
    <row r="290" spans="2:17" x14ac:dyDescent="0.2">
      <c r="B290" s="178">
        <v>4412</v>
      </c>
      <c r="C290" s="179"/>
      <c r="D290" s="180" t="s">
        <v>932</v>
      </c>
      <c r="E290" s="166">
        <v>0</v>
      </c>
      <c r="F290" s="166">
        <v>0</v>
      </c>
      <c r="G290" s="166">
        <v>0</v>
      </c>
      <c r="H290" s="166">
        <v>0</v>
      </c>
      <c r="I290" s="166">
        <v>0</v>
      </c>
      <c r="J290" s="166">
        <v>0</v>
      </c>
      <c r="K290" s="166">
        <v>0</v>
      </c>
      <c r="L290" s="166">
        <v>0</v>
      </c>
      <c r="M290" s="166">
        <v>0</v>
      </c>
      <c r="N290" s="166">
        <v>0</v>
      </c>
      <c r="O290" s="166">
        <v>0</v>
      </c>
      <c r="P290" s="166">
        <v>0</v>
      </c>
      <c r="Q290" s="181">
        <v>0</v>
      </c>
    </row>
    <row r="291" spans="2:17" x14ac:dyDescent="0.2">
      <c r="B291" s="178">
        <v>4413</v>
      </c>
      <c r="C291" s="179"/>
      <c r="D291" s="180" t="s">
        <v>933</v>
      </c>
      <c r="E291" s="166">
        <v>0</v>
      </c>
      <c r="F291" s="166">
        <v>0</v>
      </c>
      <c r="G291" s="166">
        <v>0</v>
      </c>
      <c r="H291" s="166">
        <v>0</v>
      </c>
      <c r="I291" s="166">
        <v>0</v>
      </c>
      <c r="J291" s="166">
        <v>0</v>
      </c>
      <c r="K291" s="166">
        <v>0</v>
      </c>
      <c r="L291" s="166">
        <v>0</v>
      </c>
      <c r="M291" s="166">
        <v>0</v>
      </c>
      <c r="N291" s="166">
        <v>0</v>
      </c>
      <c r="O291" s="166">
        <v>0</v>
      </c>
      <c r="P291" s="166">
        <v>0</v>
      </c>
      <c r="Q291" s="181">
        <v>0</v>
      </c>
    </row>
    <row r="292" spans="2:17" x14ac:dyDescent="0.2">
      <c r="B292" s="178">
        <v>4414</v>
      </c>
      <c r="C292" s="179"/>
      <c r="D292" s="180" t="s">
        <v>934</v>
      </c>
      <c r="E292" s="166">
        <v>0</v>
      </c>
      <c r="F292" s="166">
        <v>0</v>
      </c>
      <c r="G292" s="166">
        <v>0</v>
      </c>
      <c r="H292" s="166">
        <v>0</v>
      </c>
      <c r="I292" s="166">
        <v>0</v>
      </c>
      <c r="J292" s="166">
        <v>0</v>
      </c>
      <c r="K292" s="166">
        <v>0</v>
      </c>
      <c r="L292" s="166">
        <v>0</v>
      </c>
      <c r="M292" s="166">
        <v>0</v>
      </c>
      <c r="N292" s="166">
        <v>0</v>
      </c>
      <c r="O292" s="166">
        <v>0</v>
      </c>
      <c r="P292" s="166">
        <v>0</v>
      </c>
      <c r="Q292" s="181">
        <v>0</v>
      </c>
    </row>
    <row r="293" spans="2:17" x14ac:dyDescent="0.2">
      <c r="B293" s="178">
        <v>4421</v>
      </c>
      <c r="C293" s="179"/>
      <c r="D293" s="180" t="s">
        <v>935</v>
      </c>
      <c r="E293" s="166">
        <v>160000</v>
      </c>
      <c r="F293" s="166">
        <v>0</v>
      </c>
      <c r="G293" s="166">
        <v>80000</v>
      </c>
      <c r="H293" s="166">
        <v>0</v>
      </c>
      <c r="I293" s="166">
        <v>0</v>
      </c>
      <c r="J293" s="166">
        <v>0</v>
      </c>
      <c r="K293" s="166">
        <v>0</v>
      </c>
      <c r="L293" s="166">
        <v>80000</v>
      </c>
      <c r="M293" s="166">
        <v>0</v>
      </c>
      <c r="N293" s="166">
        <v>0</v>
      </c>
      <c r="O293" s="166">
        <v>0</v>
      </c>
      <c r="P293" s="166">
        <v>0</v>
      </c>
      <c r="Q293" s="181">
        <v>0</v>
      </c>
    </row>
    <row r="294" spans="2:17" x14ac:dyDescent="0.2">
      <c r="B294" s="178">
        <v>4431</v>
      </c>
      <c r="C294" s="179"/>
      <c r="D294" s="180" t="s">
        <v>936</v>
      </c>
      <c r="E294" s="166">
        <v>0</v>
      </c>
      <c r="F294" s="166">
        <v>0</v>
      </c>
      <c r="G294" s="166">
        <v>0</v>
      </c>
      <c r="H294" s="166">
        <v>0</v>
      </c>
      <c r="I294" s="166">
        <v>0</v>
      </c>
      <c r="J294" s="166">
        <v>0</v>
      </c>
      <c r="K294" s="166">
        <v>0</v>
      </c>
      <c r="L294" s="166">
        <v>0</v>
      </c>
      <c r="M294" s="166">
        <v>0</v>
      </c>
      <c r="N294" s="166">
        <v>0</v>
      </c>
      <c r="O294" s="166">
        <v>0</v>
      </c>
      <c r="P294" s="166">
        <v>0</v>
      </c>
      <c r="Q294" s="181">
        <v>0</v>
      </c>
    </row>
    <row r="295" spans="2:17" x14ac:dyDescent="0.2">
      <c r="B295" s="178">
        <v>4441</v>
      </c>
      <c r="C295" s="179"/>
      <c r="D295" s="180" t="s">
        <v>937</v>
      </c>
      <c r="E295" s="166">
        <v>0</v>
      </c>
      <c r="F295" s="166">
        <v>0</v>
      </c>
      <c r="G295" s="166">
        <v>0</v>
      </c>
      <c r="H295" s="166">
        <v>0</v>
      </c>
      <c r="I295" s="166">
        <v>0</v>
      </c>
      <c r="J295" s="166">
        <v>0</v>
      </c>
      <c r="K295" s="166">
        <v>0</v>
      </c>
      <c r="L295" s="166">
        <v>0</v>
      </c>
      <c r="M295" s="166">
        <v>0</v>
      </c>
      <c r="N295" s="166">
        <v>0</v>
      </c>
      <c r="O295" s="166">
        <v>0</v>
      </c>
      <c r="P295" s="166">
        <v>0</v>
      </c>
      <c r="Q295" s="181">
        <v>0</v>
      </c>
    </row>
    <row r="296" spans="2:17" x14ac:dyDescent="0.2">
      <c r="B296" s="178">
        <v>4451</v>
      </c>
      <c r="C296" s="179"/>
      <c r="D296" s="180" t="s">
        <v>938</v>
      </c>
      <c r="E296" s="166">
        <v>0</v>
      </c>
      <c r="F296" s="166">
        <v>0</v>
      </c>
      <c r="G296" s="166">
        <v>0</v>
      </c>
      <c r="H296" s="166">
        <v>0</v>
      </c>
      <c r="I296" s="166">
        <v>0</v>
      </c>
      <c r="J296" s="166">
        <v>0</v>
      </c>
      <c r="K296" s="166">
        <v>0</v>
      </c>
      <c r="L296" s="166">
        <v>0</v>
      </c>
      <c r="M296" s="166">
        <v>0</v>
      </c>
      <c r="N296" s="166">
        <v>0</v>
      </c>
      <c r="O296" s="166">
        <v>0</v>
      </c>
      <c r="P296" s="166">
        <v>0</v>
      </c>
      <c r="Q296" s="181">
        <v>0</v>
      </c>
    </row>
    <row r="297" spans="2:17" x14ac:dyDescent="0.2">
      <c r="B297" s="178">
        <v>4461</v>
      </c>
      <c r="C297" s="179"/>
      <c r="D297" s="180" t="s">
        <v>939</v>
      </c>
      <c r="E297" s="166">
        <v>0</v>
      </c>
      <c r="F297" s="166">
        <v>0</v>
      </c>
      <c r="G297" s="166">
        <v>0</v>
      </c>
      <c r="H297" s="166">
        <v>0</v>
      </c>
      <c r="I297" s="166">
        <v>0</v>
      </c>
      <c r="J297" s="166">
        <v>0</v>
      </c>
      <c r="K297" s="166">
        <v>0</v>
      </c>
      <c r="L297" s="166">
        <v>0</v>
      </c>
      <c r="M297" s="166">
        <v>0</v>
      </c>
      <c r="N297" s="166">
        <v>0</v>
      </c>
      <c r="O297" s="166">
        <v>0</v>
      </c>
      <c r="P297" s="166">
        <v>0</v>
      </c>
      <c r="Q297" s="181">
        <v>0</v>
      </c>
    </row>
    <row r="298" spans="2:17" x14ac:dyDescent="0.2">
      <c r="B298" s="178">
        <v>4471</v>
      </c>
      <c r="C298" s="179"/>
      <c r="D298" s="180" t="s">
        <v>940</v>
      </c>
      <c r="E298" s="166">
        <v>0</v>
      </c>
      <c r="F298" s="166">
        <v>0</v>
      </c>
      <c r="G298" s="166">
        <v>0</v>
      </c>
      <c r="H298" s="166">
        <v>0</v>
      </c>
      <c r="I298" s="166">
        <v>0</v>
      </c>
      <c r="J298" s="166">
        <v>0</v>
      </c>
      <c r="K298" s="166">
        <v>0</v>
      </c>
      <c r="L298" s="166">
        <v>0</v>
      </c>
      <c r="M298" s="166">
        <v>0</v>
      </c>
      <c r="N298" s="166">
        <v>0</v>
      </c>
      <c r="O298" s="166">
        <v>0</v>
      </c>
      <c r="P298" s="166">
        <v>0</v>
      </c>
      <c r="Q298" s="181">
        <v>0</v>
      </c>
    </row>
    <row r="299" spans="2:17" x14ac:dyDescent="0.2">
      <c r="B299" s="178">
        <v>4481</v>
      </c>
      <c r="C299" s="179"/>
      <c r="D299" s="180" t="s">
        <v>941</v>
      </c>
      <c r="E299" s="166">
        <v>30000</v>
      </c>
      <c r="F299" s="166">
        <v>0</v>
      </c>
      <c r="G299" s="166">
        <v>0</v>
      </c>
      <c r="H299" s="166">
        <v>0</v>
      </c>
      <c r="I299" s="166">
        <v>0</v>
      </c>
      <c r="J299" s="166">
        <v>0</v>
      </c>
      <c r="K299" s="166">
        <v>0</v>
      </c>
      <c r="L299" s="166">
        <v>0</v>
      </c>
      <c r="M299" s="166">
        <v>30000</v>
      </c>
      <c r="N299" s="166">
        <v>0</v>
      </c>
      <c r="O299" s="166">
        <v>0</v>
      </c>
      <c r="P299" s="166">
        <v>0</v>
      </c>
      <c r="Q299" s="181">
        <v>0</v>
      </c>
    </row>
    <row r="300" spans="2:17" x14ac:dyDescent="0.2">
      <c r="B300" s="174">
        <v>4500</v>
      </c>
      <c r="C300" s="164"/>
      <c r="D300" s="165" t="s">
        <v>942</v>
      </c>
      <c r="E300" s="169">
        <v>476159.43218356528</v>
      </c>
      <c r="F300" s="169">
        <v>39679.952681963776</v>
      </c>
      <c r="G300" s="169">
        <v>39679.952681963776</v>
      </c>
      <c r="H300" s="169">
        <v>39679.952681963776</v>
      </c>
      <c r="I300" s="169">
        <v>39679.952681963776</v>
      </c>
      <c r="J300" s="169">
        <v>39679.952681963776</v>
      </c>
      <c r="K300" s="169">
        <v>39679.952681963776</v>
      </c>
      <c r="L300" s="169">
        <v>39679.952681963776</v>
      </c>
      <c r="M300" s="169">
        <v>39679.952681963776</v>
      </c>
      <c r="N300" s="169">
        <v>39679.952681963776</v>
      </c>
      <c r="O300" s="169">
        <v>39679.952681963776</v>
      </c>
      <c r="P300" s="169">
        <v>39679.952681963776</v>
      </c>
      <c r="Q300" s="183">
        <v>39679.952681963776</v>
      </c>
    </row>
    <row r="301" spans="2:17" x14ac:dyDescent="0.2">
      <c r="B301" s="178">
        <v>4511</v>
      </c>
      <c r="C301" s="179"/>
      <c r="D301" s="180" t="s">
        <v>943</v>
      </c>
      <c r="E301" s="166">
        <v>0</v>
      </c>
      <c r="F301" s="166">
        <v>0</v>
      </c>
      <c r="G301" s="166">
        <v>0</v>
      </c>
      <c r="H301" s="166">
        <v>0</v>
      </c>
      <c r="I301" s="166">
        <v>0</v>
      </c>
      <c r="J301" s="166">
        <v>0</v>
      </c>
      <c r="K301" s="166">
        <v>0</v>
      </c>
      <c r="L301" s="166">
        <v>0</v>
      </c>
      <c r="M301" s="166">
        <v>0</v>
      </c>
      <c r="N301" s="166">
        <v>0</v>
      </c>
      <c r="O301" s="166">
        <v>0</v>
      </c>
      <c r="P301" s="166">
        <v>0</v>
      </c>
      <c r="Q301" s="181">
        <v>0</v>
      </c>
    </row>
    <row r="302" spans="2:17" x14ac:dyDescent="0.2">
      <c r="B302" s="178">
        <v>4521</v>
      </c>
      <c r="C302" s="179"/>
      <c r="D302" s="180" t="s">
        <v>944</v>
      </c>
      <c r="E302" s="166">
        <v>476159.43218356528</v>
      </c>
      <c r="F302" s="166">
        <v>39679.952681963776</v>
      </c>
      <c r="G302" s="166">
        <v>39679.952681963776</v>
      </c>
      <c r="H302" s="166">
        <v>39679.952681963776</v>
      </c>
      <c r="I302" s="166">
        <v>39679.952681963776</v>
      </c>
      <c r="J302" s="166">
        <v>39679.952681963776</v>
      </c>
      <c r="K302" s="166">
        <v>39679.952681963776</v>
      </c>
      <c r="L302" s="166">
        <v>39679.952681963776</v>
      </c>
      <c r="M302" s="166">
        <v>39679.952681963776</v>
      </c>
      <c r="N302" s="166">
        <v>39679.952681963776</v>
      </c>
      <c r="O302" s="166">
        <v>39679.952681963776</v>
      </c>
      <c r="P302" s="166">
        <v>39679.952681963776</v>
      </c>
      <c r="Q302" s="181">
        <v>39679.952681963776</v>
      </c>
    </row>
    <row r="303" spans="2:17" x14ac:dyDescent="0.2">
      <c r="B303" s="178"/>
      <c r="C303" s="179"/>
      <c r="D303" s="180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81"/>
    </row>
    <row r="304" spans="2:17" x14ac:dyDescent="0.2">
      <c r="B304" s="339">
        <v>5000</v>
      </c>
      <c r="C304" s="340" t="s">
        <v>6</v>
      </c>
      <c r="D304" s="341"/>
      <c r="E304" s="342">
        <v>4025300</v>
      </c>
      <c r="F304" s="342">
        <v>215960</v>
      </c>
      <c r="G304" s="342">
        <v>582640</v>
      </c>
      <c r="H304" s="342">
        <v>1677600</v>
      </c>
      <c r="I304" s="342">
        <v>680300</v>
      </c>
      <c r="J304" s="342">
        <v>775800</v>
      </c>
      <c r="K304" s="342">
        <v>65000</v>
      </c>
      <c r="L304" s="342">
        <v>14000</v>
      </c>
      <c r="M304" s="342">
        <v>0</v>
      </c>
      <c r="N304" s="342">
        <v>14000</v>
      </c>
      <c r="O304" s="342">
        <v>0</v>
      </c>
      <c r="P304" s="342">
        <v>0</v>
      </c>
      <c r="Q304" s="343">
        <v>0</v>
      </c>
    </row>
    <row r="305" spans="2:17" x14ac:dyDescent="0.2">
      <c r="B305" s="174">
        <v>5100</v>
      </c>
      <c r="C305" s="164"/>
      <c r="D305" s="165" t="s">
        <v>945</v>
      </c>
      <c r="E305" s="169">
        <v>490000</v>
      </c>
      <c r="F305" s="169">
        <v>168200</v>
      </c>
      <c r="G305" s="169">
        <v>112700</v>
      </c>
      <c r="H305" s="169">
        <v>37600</v>
      </c>
      <c r="I305" s="169">
        <v>112700</v>
      </c>
      <c r="J305" s="169">
        <v>25800</v>
      </c>
      <c r="K305" s="169">
        <v>5000</v>
      </c>
      <c r="L305" s="169">
        <v>14000</v>
      </c>
      <c r="M305" s="169">
        <v>0</v>
      </c>
      <c r="N305" s="169">
        <v>14000</v>
      </c>
      <c r="O305" s="169">
        <v>0</v>
      </c>
      <c r="P305" s="169">
        <v>0</v>
      </c>
      <c r="Q305" s="183">
        <v>0</v>
      </c>
    </row>
    <row r="306" spans="2:17" x14ac:dyDescent="0.2">
      <c r="B306" s="178">
        <v>5111</v>
      </c>
      <c r="C306" s="179"/>
      <c r="D306" s="180" t="s">
        <v>946</v>
      </c>
      <c r="E306" s="166">
        <v>118000</v>
      </c>
      <c r="F306" s="166">
        <v>35400</v>
      </c>
      <c r="G306" s="166">
        <v>23600</v>
      </c>
      <c r="H306" s="166">
        <v>23600</v>
      </c>
      <c r="I306" s="166">
        <v>23600</v>
      </c>
      <c r="J306" s="166">
        <v>11800</v>
      </c>
      <c r="K306" s="166">
        <v>0</v>
      </c>
      <c r="L306" s="166">
        <v>0</v>
      </c>
      <c r="M306" s="166">
        <v>0</v>
      </c>
      <c r="N306" s="166">
        <v>0</v>
      </c>
      <c r="O306" s="166">
        <v>0</v>
      </c>
      <c r="P306" s="166">
        <v>0</v>
      </c>
      <c r="Q306" s="181">
        <v>0</v>
      </c>
    </row>
    <row r="307" spans="2:17" x14ac:dyDescent="0.2">
      <c r="B307" s="178">
        <v>5121</v>
      </c>
      <c r="C307" s="179"/>
      <c r="D307" s="180" t="s">
        <v>947</v>
      </c>
      <c r="E307" s="166">
        <v>0</v>
      </c>
      <c r="F307" s="166">
        <v>0</v>
      </c>
      <c r="G307" s="166">
        <v>0</v>
      </c>
      <c r="H307" s="166">
        <v>0</v>
      </c>
      <c r="I307" s="166">
        <v>0</v>
      </c>
      <c r="J307" s="166">
        <v>0</v>
      </c>
      <c r="K307" s="166">
        <v>0</v>
      </c>
      <c r="L307" s="166">
        <v>0</v>
      </c>
      <c r="M307" s="166">
        <v>0</v>
      </c>
      <c r="N307" s="166">
        <v>0</v>
      </c>
      <c r="O307" s="166">
        <v>0</v>
      </c>
      <c r="P307" s="166">
        <v>0</v>
      </c>
      <c r="Q307" s="181">
        <v>0</v>
      </c>
    </row>
    <row r="308" spans="2:17" x14ac:dyDescent="0.2">
      <c r="B308" s="178">
        <v>5131</v>
      </c>
      <c r="C308" s="179"/>
      <c r="D308" s="180" t="s">
        <v>948</v>
      </c>
      <c r="E308" s="166">
        <v>0</v>
      </c>
      <c r="F308" s="166">
        <v>0</v>
      </c>
      <c r="G308" s="166">
        <v>0</v>
      </c>
      <c r="H308" s="166">
        <v>0</v>
      </c>
      <c r="I308" s="166">
        <v>0</v>
      </c>
      <c r="J308" s="166">
        <v>0</v>
      </c>
      <c r="K308" s="166">
        <v>0</v>
      </c>
      <c r="L308" s="166">
        <v>0</v>
      </c>
      <c r="M308" s="166">
        <v>0</v>
      </c>
      <c r="N308" s="166">
        <v>0</v>
      </c>
      <c r="O308" s="166">
        <v>0</v>
      </c>
      <c r="P308" s="166">
        <v>0</v>
      </c>
      <c r="Q308" s="181">
        <v>0</v>
      </c>
    </row>
    <row r="309" spans="2:17" x14ac:dyDescent="0.2">
      <c r="B309" s="178">
        <v>5132</v>
      </c>
      <c r="C309" s="179"/>
      <c r="D309" s="180" t="s">
        <v>949</v>
      </c>
      <c r="E309" s="166">
        <v>0</v>
      </c>
      <c r="F309" s="166">
        <v>0</v>
      </c>
      <c r="G309" s="166">
        <v>0</v>
      </c>
      <c r="H309" s="166">
        <v>0</v>
      </c>
      <c r="I309" s="166">
        <v>0</v>
      </c>
      <c r="J309" s="166">
        <v>0</v>
      </c>
      <c r="K309" s="166">
        <v>0</v>
      </c>
      <c r="L309" s="166">
        <v>0</v>
      </c>
      <c r="M309" s="166">
        <v>0</v>
      </c>
      <c r="N309" s="166">
        <v>0</v>
      </c>
      <c r="O309" s="166">
        <v>0</v>
      </c>
      <c r="P309" s="166">
        <v>0</v>
      </c>
      <c r="Q309" s="181">
        <v>0</v>
      </c>
    </row>
    <row r="310" spans="2:17" x14ac:dyDescent="0.2">
      <c r="B310" s="178">
        <v>5133</v>
      </c>
      <c r="C310" s="179"/>
      <c r="D310" s="180" t="s">
        <v>950</v>
      </c>
      <c r="E310" s="166">
        <v>0</v>
      </c>
      <c r="F310" s="166">
        <v>0</v>
      </c>
      <c r="G310" s="166">
        <v>0</v>
      </c>
      <c r="H310" s="166">
        <v>0</v>
      </c>
      <c r="I310" s="166">
        <v>0</v>
      </c>
      <c r="J310" s="166">
        <v>0</v>
      </c>
      <c r="K310" s="166">
        <v>0</v>
      </c>
      <c r="L310" s="166">
        <v>0</v>
      </c>
      <c r="M310" s="166">
        <v>0</v>
      </c>
      <c r="N310" s="166">
        <v>0</v>
      </c>
      <c r="O310" s="166">
        <v>0</v>
      </c>
      <c r="P310" s="166">
        <v>0</v>
      </c>
      <c r="Q310" s="181">
        <v>0</v>
      </c>
    </row>
    <row r="311" spans="2:17" x14ac:dyDescent="0.2">
      <c r="B311" s="178">
        <v>5141</v>
      </c>
      <c r="C311" s="179"/>
      <c r="D311" s="180" t="s">
        <v>951</v>
      </c>
      <c r="E311" s="166">
        <v>0</v>
      </c>
      <c r="F311" s="166">
        <v>0</v>
      </c>
      <c r="G311" s="166">
        <v>0</v>
      </c>
      <c r="H311" s="166">
        <v>0</v>
      </c>
      <c r="I311" s="166">
        <v>0</v>
      </c>
      <c r="J311" s="166">
        <v>0</v>
      </c>
      <c r="K311" s="166">
        <v>0</v>
      </c>
      <c r="L311" s="166">
        <v>0</v>
      </c>
      <c r="M311" s="166">
        <v>0</v>
      </c>
      <c r="N311" s="166">
        <v>0</v>
      </c>
      <c r="O311" s="166">
        <v>0</v>
      </c>
      <c r="P311" s="166">
        <v>0</v>
      </c>
      <c r="Q311" s="181">
        <v>0</v>
      </c>
    </row>
    <row r="312" spans="2:17" x14ac:dyDescent="0.2">
      <c r="B312" s="178">
        <v>5151</v>
      </c>
      <c r="C312" s="179"/>
      <c r="D312" s="180" t="s">
        <v>952</v>
      </c>
      <c r="E312" s="166">
        <v>297000</v>
      </c>
      <c r="F312" s="166">
        <v>118800</v>
      </c>
      <c r="G312" s="166">
        <v>89100</v>
      </c>
      <c r="H312" s="166">
        <v>0</v>
      </c>
      <c r="I312" s="166">
        <v>89100</v>
      </c>
      <c r="J312" s="166">
        <v>0</v>
      </c>
      <c r="K312" s="166">
        <v>0</v>
      </c>
      <c r="L312" s="166">
        <v>0</v>
      </c>
      <c r="M312" s="166">
        <v>0</v>
      </c>
      <c r="N312" s="166">
        <v>0</v>
      </c>
      <c r="O312" s="166">
        <v>0</v>
      </c>
      <c r="P312" s="166">
        <v>0</v>
      </c>
      <c r="Q312" s="181">
        <v>0</v>
      </c>
    </row>
    <row r="313" spans="2:17" x14ac:dyDescent="0.2">
      <c r="B313" s="178">
        <v>5152</v>
      </c>
      <c r="C313" s="179"/>
      <c r="D313" s="180" t="s">
        <v>953</v>
      </c>
      <c r="E313" s="166">
        <v>5000</v>
      </c>
      <c r="F313" s="166">
        <v>0</v>
      </c>
      <c r="G313" s="166">
        <v>0</v>
      </c>
      <c r="H313" s="166">
        <v>0</v>
      </c>
      <c r="I313" s="166">
        <v>0</v>
      </c>
      <c r="J313" s="166">
        <v>0</v>
      </c>
      <c r="K313" s="166">
        <v>5000</v>
      </c>
      <c r="L313" s="166">
        <v>0</v>
      </c>
      <c r="M313" s="166">
        <v>0</v>
      </c>
      <c r="N313" s="166">
        <v>0</v>
      </c>
      <c r="O313" s="166">
        <v>0</v>
      </c>
      <c r="P313" s="166">
        <v>0</v>
      </c>
      <c r="Q313" s="181">
        <v>0</v>
      </c>
    </row>
    <row r="314" spans="2:17" x14ac:dyDescent="0.2">
      <c r="B314" s="178">
        <v>5191</v>
      </c>
      <c r="C314" s="179"/>
      <c r="D314" s="180" t="s">
        <v>954</v>
      </c>
      <c r="E314" s="166">
        <v>70000</v>
      </c>
      <c r="F314" s="166">
        <v>14000</v>
      </c>
      <c r="G314" s="166">
        <v>0</v>
      </c>
      <c r="H314" s="166">
        <v>14000</v>
      </c>
      <c r="I314" s="166">
        <v>0</v>
      </c>
      <c r="J314" s="166">
        <v>14000</v>
      </c>
      <c r="K314" s="166">
        <v>0</v>
      </c>
      <c r="L314" s="166">
        <v>14000</v>
      </c>
      <c r="M314" s="166">
        <v>0</v>
      </c>
      <c r="N314" s="166">
        <v>14000</v>
      </c>
      <c r="O314" s="166">
        <v>0</v>
      </c>
      <c r="P314" s="166">
        <v>0</v>
      </c>
      <c r="Q314" s="181">
        <v>0</v>
      </c>
    </row>
    <row r="315" spans="2:17" x14ac:dyDescent="0.2">
      <c r="B315" s="178">
        <v>5192</v>
      </c>
      <c r="C315" s="179"/>
      <c r="D315" s="180" t="s">
        <v>955</v>
      </c>
      <c r="E315" s="166">
        <v>0</v>
      </c>
      <c r="F315" s="166">
        <v>0</v>
      </c>
      <c r="G315" s="166">
        <v>0</v>
      </c>
      <c r="H315" s="166">
        <v>0</v>
      </c>
      <c r="I315" s="166">
        <v>0</v>
      </c>
      <c r="J315" s="166">
        <v>0</v>
      </c>
      <c r="K315" s="166">
        <v>0</v>
      </c>
      <c r="L315" s="166">
        <v>0</v>
      </c>
      <c r="M315" s="166">
        <v>0</v>
      </c>
      <c r="N315" s="166">
        <v>0</v>
      </c>
      <c r="O315" s="166">
        <v>0</v>
      </c>
      <c r="P315" s="166">
        <v>0</v>
      </c>
      <c r="Q315" s="181">
        <v>0</v>
      </c>
    </row>
    <row r="316" spans="2:17" x14ac:dyDescent="0.2">
      <c r="B316" s="174">
        <v>5200</v>
      </c>
      <c r="C316" s="164"/>
      <c r="D316" s="165" t="s">
        <v>956</v>
      </c>
      <c r="E316" s="169">
        <v>627300</v>
      </c>
      <c r="F316" s="169">
        <v>47760</v>
      </c>
      <c r="G316" s="169">
        <v>11940</v>
      </c>
      <c r="H316" s="169">
        <v>0</v>
      </c>
      <c r="I316" s="169">
        <v>567600</v>
      </c>
      <c r="J316" s="169">
        <v>0</v>
      </c>
      <c r="K316" s="169">
        <v>0</v>
      </c>
      <c r="L316" s="169">
        <v>0</v>
      </c>
      <c r="M316" s="169">
        <v>0</v>
      </c>
      <c r="N316" s="169">
        <v>0</v>
      </c>
      <c r="O316" s="169">
        <v>0</v>
      </c>
      <c r="P316" s="169">
        <v>0</v>
      </c>
      <c r="Q316" s="183">
        <v>0</v>
      </c>
    </row>
    <row r="317" spans="2:17" x14ac:dyDescent="0.2">
      <c r="B317" s="178">
        <v>5211</v>
      </c>
      <c r="C317" s="179"/>
      <c r="D317" s="180" t="s">
        <v>957</v>
      </c>
      <c r="E317" s="166">
        <v>59700</v>
      </c>
      <c r="F317" s="166">
        <v>47760</v>
      </c>
      <c r="G317" s="166">
        <v>11940</v>
      </c>
      <c r="H317" s="166">
        <v>0</v>
      </c>
      <c r="I317" s="166">
        <v>0</v>
      </c>
      <c r="J317" s="166">
        <v>0</v>
      </c>
      <c r="K317" s="166">
        <v>0</v>
      </c>
      <c r="L317" s="166">
        <v>0</v>
      </c>
      <c r="M317" s="166">
        <v>0</v>
      </c>
      <c r="N317" s="166">
        <v>0</v>
      </c>
      <c r="O317" s="166">
        <v>0</v>
      </c>
      <c r="P317" s="166">
        <v>0</v>
      </c>
      <c r="Q317" s="181">
        <v>0</v>
      </c>
    </row>
    <row r="318" spans="2:17" x14ac:dyDescent="0.2">
      <c r="B318" s="178">
        <v>5221</v>
      </c>
      <c r="C318" s="179"/>
      <c r="D318" s="180" t="s">
        <v>958</v>
      </c>
      <c r="E318" s="166">
        <v>0</v>
      </c>
      <c r="F318" s="166">
        <v>0</v>
      </c>
      <c r="G318" s="166">
        <v>0</v>
      </c>
      <c r="H318" s="166">
        <v>0</v>
      </c>
      <c r="I318" s="166">
        <v>0</v>
      </c>
      <c r="J318" s="166">
        <v>0</v>
      </c>
      <c r="K318" s="166">
        <v>0</v>
      </c>
      <c r="L318" s="166">
        <v>0</v>
      </c>
      <c r="M318" s="166">
        <v>0</v>
      </c>
      <c r="N318" s="166">
        <v>0</v>
      </c>
      <c r="O318" s="166">
        <v>0</v>
      </c>
      <c r="P318" s="166">
        <v>0</v>
      </c>
      <c r="Q318" s="181">
        <v>0</v>
      </c>
    </row>
    <row r="319" spans="2:17" x14ac:dyDescent="0.2">
      <c r="B319" s="178">
        <v>5231</v>
      </c>
      <c r="C319" s="179"/>
      <c r="D319" s="180" t="s">
        <v>959</v>
      </c>
      <c r="E319" s="166">
        <v>567600</v>
      </c>
      <c r="F319" s="166">
        <v>0</v>
      </c>
      <c r="G319" s="166">
        <v>0</v>
      </c>
      <c r="H319" s="166">
        <v>0</v>
      </c>
      <c r="I319" s="166">
        <v>567600</v>
      </c>
      <c r="J319" s="166">
        <v>0</v>
      </c>
      <c r="K319" s="166">
        <v>0</v>
      </c>
      <c r="L319" s="166">
        <v>0</v>
      </c>
      <c r="M319" s="166">
        <v>0</v>
      </c>
      <c r="N319" s="166">
        <v>0</v>
      </c>
      <c r="O319" s="166">
        <v>0</v>
      </c>
      <c r="P319" s="166">
        <v>0</v>
      </c>
      <c r="Q319" s="181">
        <v>0</v>
      </c>
    </row>
    <row r="320" spans="2:17" x14ac:dyDescent="0.2">
      <c r="B320" s="178">
        <v>5291</v>
      </c>
      <c r="C320" s="179"/>
      <c r="D320" s="180" t="s">
        <v>960</v>
      </c>
      <c r="E320" s="166">
        <v>0</v>
      </c>
      <c r="F320" s="166">
        <v>0</v>
      </c>
      <c r="G320" s="166">
        <v>0</v>
      </c>
      <c r="H320" s="166">
        <v>0</v>
      </c>
      <c r="I320" s="166">
        <v>0</v>
      </c>
      <c r="J320" s="166">
        <v>0</v>
      </c>
      <c r="K320" s="166">
        <v>0</v>
      </c>
      <c r="L320" s="166">
        <v>0</v>
      </c>
      <c r="M320" s="166">
        <v>0</v>
      </c>
      <c r="N320" s="166">
        <v>0</v>
      </c>
      <c r="O320" s="166">
        <v>0</v>
      </c>
      <c r="P320" s="166">
        <v>0</v>
      </c>
      <c r="Q320" s="181">
        <v>0</v>
      </c>
    </row>
    <row r="321" spans="2:17" x14ac:dyDescent="0.2">
      <c r="B321" s="178">
        <v>5300</v>
      </c>
      <c r="C321" s="164"/>
      <c r="D321" s="171" t="s">
        <v>961</v>
      </c>
      <c r="E321" s="166">
        <v>0</v>
      </c>
      <c r="F321" s="166">
        <v>0</v>
      </c>
      <c r="G321" s="166">
        <v>0</v>
      </c>
      <c r="H321" s="166">
        <v>0</v>
      </c>
      <c r="I321" s="166">
        <v>0</v>
      </c>
      <c r="J321" s="166">
        <v>0</v>
      </c>
      <c r="K321" s="166">
        <v>0</v>
      </c>
      <c r="L321" s="166">
        <v>0</v>
      </c>
      <c r="M321" s="166">
        <v>0</v>
      </c>
      <c r="N321" s="166">
        <v>0</v>
      </c>
      <c r="O321" s="166">
        <v>0</v>
      </c>
      <c r="P321" s="166">
        <v>0</v>
      </c>
      <c r="Q321" s="181">
        <v>0</v>
      </c>
    </row>
    <row r="322" spans="2:17" x14ac:dyDescent="0.2">
      <c r="B322" s="178">
        <v>5311</v>
      </c>
      <c r="C322" s="179"/>
      <c r="D322" s="180" t="s">
        <v>962</v>
      </c>
      <c r="E322" s="166">
        <v>0</v>
      </c>
      <c r="F322" s="166">
        <v>0</v>
      </c>
      <c r="G322" s="166">
        <v>0</v>
      </c>
      <c r="H322" s="166">
        <v>0</v>
      </c>
      <c r="I322" s="166">
        <v>0</v>
      </c>
      <c r="J322" s="166">
        <v>0</v>
      </c>
      <c r="K322" s="166">
        <v>0</v>
      </c>
      <c r="L322" s="166">
        <v>0</v>
      </c>
      <c r="M322" s="166">
        <v>0</v>
      </c>
      <c r="N322" s="166">
        <v>0</v>
      </c>
      <c r="O322" s="166">
        <v>0</v>
      </c>
      <c r="P322" s="166">
        <v>0</v>
      </c>
      <c r="Q322" s="181">
        <v>0</v>
      </c>
    </row>
    <row r="323" spans="2:17" x14ac:dyDescent="0.2">
      <c r="B323" s="178">
        <v>5321</v>
      </c>
      <c r="C323" s="179"/>
      <c r="D323" s="180" t="s">
        <v>963</v>
      </c>
      <c r="E323" s="166">
        <v>0</v>
      </c>
      <c r="F323" s="166">
        <v>0</v>
      </c>
      <c r="G323" s="166">
        <v>0</v>
      </c>
      <c r="H323" s="166">
        <v>0</v>
      </c>
      <c r="I323" s="166">
        <v>0</v>
      </c>
      <c r="J323" s="166">
        <v>0</v>
      </c>
      <c r="K323" s="166">
        <v>0</v>
      </c>
      <c r="L323" s="166">
        <v>0</v>
      </c>
      <c r="M323" s="166">
        <v>0</v>
      </c>
      <c r="N323" s="166">
        <v>0</v>
      </c>
      <c r="O323" s="166">
        <v>0</v>
      </c>
      <c r="P323" s="166">
        <v>0</v>
      </c>
      <c r="Q323" s="181">
        <v>0</v>
      </c>
    </row>
    <row r="324" spans="2:17" x14ac:dyDescent="0.2">
      <c r="B324" s="178">
        <v>5322</v>
      </c>
      <c r="C324" s="179"/>
      <c r="D324" s="180" t="s">
        <v>964</v>
      </c>
      <c r="E324" s="166">
        <v>0</v>
      </c>
      <c r="F324" s="166">
        <v>0</v>
      </c>
      <c r="G324" s="166">
        <v>0</v>
      </c>
      <c r="H324" s="166">
        <v>0</v>
      </c>
      <c r="I324" s="166">
        <v>0</v>
      </c>
      <c r="J324" s="166">
        <v>0</v>
      </c>
      <c r="K324" s="166">
        <v>0</v>
      </c>
      <c r="L324" s="166">
        <v>0</v>
      </c>
      <c r="M324" s="166">
        <v>0</v>
      </c>
      <c r="N324" s="166">
        <v>0</v>
      </c>
      <c r="O324" s="166">
        <v>0</v>
      </c>
      <c r="P324" s="166">
        <v>0</v>
      </c>
      <c r="Q324" s="181">
        <v>0</v>
      </c>
    </row>
    <row r="325" spans="2:17" x14ac:dyDescent="0.2">
      <c r="B325" s="174">
        <v>5400</v>
      </c>
      <c r="C325" s="164"/>
      <c r="D325" s="165" t="s">
        <v>965</v>
      </c>
      <c r="E325" s="169">
        <v>0</v>
      </c>
      <c r="F325" s="169">
        <v>0</v>
      </c>
      <c r="G325" s="169">
        <v>0</v>
      </c>
      <c r="H325" s="169">
        <v>0</v>
      </c>
      <c r="I325" s="169">
        <v>0</v>
      </c>
      <c r="J325" s="169">
        <v>0</v>
      </c>
      <c r="K325" s="169">
        <v>0</v>
      </c>
      <c r="L325" s="169">
        <v>0</v>
      </c>
      <c r="M325" s="169">
        <v>0</v>
      </c>
      <c r="N325" s="169">
        <v>0</v>
      </c>
      <c r="O325" s="169">
        <v>0</v>
      </c>
      <c r="P325" s="169">
        <v>0</v>
      </c>
      <c r="Q325" s="183">
        <v>0</v>
      </c>
    </row>
    <row r="326" spans="2:17" x14ac:dyDescent="0.2">
      <c r="B326" s="178">
        <v>5411</v>
      </c>
      <c r="C326" s="179"/>
      <c r="D326" s="180" t="s">
        <v>966</v>
      </c>
      <c r="E326" s="166">
        <v>0</v>
      </c>
      <c r="F326" s="166">
        <v>0</v>
      </c>
      <c r="G326" s="166">
        <v>0</v>
      </c>
      <c r="H326" s="166">
        <v>0</v>
      </c>
      <c r="I326" s="166">
        <v>0</v>
      </c>
      <c r="J326" s="166">
        <v>0</v>
      </c>
      <c r="K326" s="166">
        <v>0</v>
      </c>
      <c r="L326" s="166">
        <v>0</v>
      </c>
      <c r="M326" s="166">
        <v>0</v>
      </c>
      <c r="N326" s="166">
        <v>0</v>
      </c>
      <c r="O326" s="166">
        <v>0</v>
      </c>
      <c r="P326" s="166">
        <v>0</v>
      </c>
      <c r="Q326" s="181">
        <v>0</v>
      </c>
    </row>
    <row r="327" spans="2:17" x14ac:dyDescent="0.2">
      <c r="B327" s="178">
        <v>5421</v>
      </c>
      <c r="C327" s="179"/>
      <c r="D327" s="180" t="s">
        <v>967</v>
      </c>
      <c r="E327" s="166">
        <v>0</v>
      </c>
      <c r="F327" s="166">
        <v>0</v>
      </c>
      <c r="G327" s="166">
        <v>0</v>
      </c>
      <c r="H327" s="166">
        <v>0</v>
      </c>
      <c r="I327" s="166">
        <v>0</v>
      </c>
      <c r="J327" s="166">
        <v>0</v>
      </c>
      <c r="K327" s="166">
        <v>0</v>
      </c>
      <c r="L327" s="166">
        <v>0</v>
      </c>
      <c r="M327" s="166">
        <v>0</v>
      </c>
      <c r="N327" s="166">
        <v>0</v>
      </c>
      <c r="O327" s="166">
        <v>0</v>
      </c>
      <c r="P327" s="166">
        <v>0</v>
      </c>
      <c r="Q327" s="181">
        <v>0</v>
      </c>
    </row>
    <row r="328" spans="2:17" x14ac:dyDescent="0.2">
      <c r="B328" s="178">
        <v>5431</v>
      </c>
      <c r="C328" s="179"/>
      <c r="D328" s="180" t="s">
        <v>968</v>
      </c>
      <c r="E328" s="166">
        <v>0</v>
      </c>
      <c r="F328" s="166">
        <v>0</v>
      </c>
      <c r="G328" s="166">
        <v>0</v>
      </c>
      <c r="H328" s="166">
        <v>0</v>
      </c>
      <c r="I328" s="166">
        <v>0</v>
      </c>
      <c r="J328" s="166">
        <v>0</v>
      </c>
      <c r="K328" s="166">
        <v>0</v>
      </c>
      <c r="L328" s="166">
        <v>0</v>
      </c>
      <c r="M328" s="166">
        <v>0</v>
      </c>
      <c r="N328" s="166">
        <v>0</v>
      </c>
      <c r="O328" s="166">
        <v>0</v>
      </c>
      <c r="P328" s="166">
        <v>0</v>
      </c>
      <c r="Q328" s="181">
        <v>0</v>
      </c>
    </row>
    <row r="329" spans="2:17" x14ac:dyDescent="0.2">
      <c r="B329" s="178">
        <v>5441</v>
      </c>
      <c r="C329" s="179"/>
      <c r="D329" s="180" t="s">
        <v>969</v>
      </c>
      <c r="E329" s="166">
        <v>0</v>
      </c>
      <c r="F329" s="166">
        <v>0</v>
      </c>
      <c r="G329" s="166">
        <v>0</v>
      </c>
      <c r="H329" s="166">
        <v>0</v>
      </c>
      <c r="I329" s="166">
        <v>0</v>
      </c>
      <c r="J329" s="166">
        <v>0</v>
      </c>
      <c r="K329" s="166">
        <v>0</v>
      </c>
      <c r="L329" s="166">
        <v>0</v>
      </c>
      <c r="M329" s="166">
        <v>0</v>
      </c>
      <c r="N329" s="166">
        <v>0</v>
      </c>
      <c r="O329" s="166">
        <v>0</v>
      </c>
      <c r="P329" s="166">
        <v>0</v>
      </c>
      <c r="Q329" s="181">
        <v>0</v>
      </c>
    </row>
    <row r="330" spans="2:17" x14ac:dyDescent="0.2">
      <c r="B330" s="178">
        <v>5451</v>
      </c>
      <c r="C330" s="179"/>
      <c r="D330" s="180" t="s">
        <v>970</v>
      </c>
      <c r="E330" s="166">
        <v>0</v>
      </c>
      <c r="F330" s="166">
        <v>0</v>
      </c>
      <c r="G330" s="166">
        <v>0</v>
      </c>
      <c r="H330" s="166">
        <v>0</v>
      </c>
      <c r="I330" s="166">
        <v>0</v>
      </c>
      <c r="J330" s="166">
        <v>0</v>
      </c>
      <c r="K330" s="166">
        <v>0</v>
      </c>
      <c r="L330" s="166">
        <v>0</v>
      </c>
      <c r="M330" s="166">
        <v>0</v>
      </c>
      <c r="N330" s="166">
        <v>0</v>
      </c>
      <c r="O330" s="166">
        <v>0</v>
      </c>
      <c r="P330" s="166">
        <v>0</v>
      </c>
      <c r="Q330" s="181">
        <v>0</v>
      </c>
    </row>
    <row r="331" spans="2:17" x14ac:dyDescent="0.2">
      <c r="B331" s="178">
        <v>5491</v>
      </c>
      <c r="C331" s="179"/>
      <c r="D331" s="180" t="s">
        <v>971</v>
      </c>
      <c r="E331" s="166">
        <v>0</v>
      </c>
      <c r="F331" s="166">
        <v>0</v>
      </c>
      <c r="G331" s="166">
        <v>0</v>
      </c>
      <c r="H331" s="166">
        <v>0</v>
      </c>
      <c r="I331" s="166">
        <v>0</v>
      </c>
      <c r="J331" s="166">
        <v>0</v>
      </c>
      <c r="K331" s="166">
        <v>0</v>
      </c>
      <c r="L331" s="166">
        <v>0</v>
      </c>
      <c r="M331" s="166">
        <v>0</v>
      </c>
      <c r="N331" s="166">
        <v>0</v>
      </c>
      <c r="O331" s="166">
        <v>0</v>
      </c>
      <c r="P331" s="166">
        <v>0</v>
      </c>
      <c r="Q331" s="181">
        <v>0</v>
      </c>
    </row>
    <row r="332" spans="2:17" x14ac:dyDescent="0.2">
      <c r="B332" s="174">
        <v>5500</v>
      </c>
      <c r="C332" s="164"/>
      <c r="D332" s="165" t="s">
        <v>965</v>
      </c>
      <c r="E332" s="169">
        <v>750000</v>
      </c>
      <c r="F332" s="169">
        <v>0</v>
      </c>
      <c r="G332" s="169">
        <v>0</v>
      </c>
      <c r="H332" s="169">
        <v>0</v>
      </c>
      <c r="I332" s="169">
        <v>0</v>
      </c>
      <c r="J332" s="169">
        <v>750000</v>
      </c>
      <c r="K332" s="169">
        <v>0</v>
      </c>
      <c r="L332" s="169">
        <v>0</v>
      </c>
      <c r="M332" s="169">
        <v>0</v>
      </c>
      <c r="N332" s="169">
        <v>0</v>
      </c>
      <c r="O332" s="169">
        <v>0</v>
      </c>
      <c r="P332" s="169">
        <v>0</v>
      </c>
      <c r="Q332" s="183">
        <v>0</v>
      </c>
    </row>
    <row r="333" spans="2:17" x14ac:dyDescent="0.2">
      <c r="B333" s="178">
        <v>5511</v>
      </c>
      <c r="C333" s="179"/>
      <c r="D333" s="180" t="s">
        <v>972</v>
      </c>
      <c r="E333" s="166">
        <v>750000</v>
      </c>
      <c r="F333" s="166">
        <v>0</v>
      </c>
      <c r="G333" s="166">
        <v>0</v>
      </c>
      <c r="H333" s="166">
        <v>0</v>
      </c>
      <c r="I333" s="166">
        <v>0</v>
      </c>
      <c r="J333" s="166">
        <v>750000</v>
      </c>
      <c r="K333" s="166">
        <v>0</v>
      </c>
      <c r="L333" s="166">
        <v>0</v>
      </c>
      <c r="M333" s="166">
        <v>0</v>
      </c>
      <c r="N333" s="166">
        <v>0</v>
      </c>
      <c r="O333" s="166">
        <v>0</v>
      </c>
      <c r="P333" s="166">
        <v>0</v>
      </c>
      <c r="Q333" s="181">
        <v>0</v>
      </c>
    </row>
    <row r="334" spans="2:17" x14ac:dyDescent="0.2">
      <c r="B334" s="174">
        <v>5600</v>
      </c>
      <c r="C334" s="164"/>
      <c r="D334" s="165" t="s">
        <v>973</v>
      </c>
      <c r="E334" s="167">
        <v>143000</v>
      </c>
      <c r="F334" s="167">
        <v>0</v>
      </c>
      <c r="G334" s="167">
        <v>83000</v>
      </c>
      <c r="H334" s="167">
        <v>0</v>
      </c>
      <c r="I334" s="167">
        <v>0</v>
      </c>
      <c r="J334" s="167">
        <v>0</v>
      </c>
      <c r="K334" s="167">
        <v>60000</v>
      </c>
      <c r="L334" s="167">
        <v>0</v>
      </c>
      <c r="M334" s="167">
        <v>0</v>
      </c>
      <c r="N334" s="167">
        <v>0</v>
      </c>
      <c r="O334" s="167">
        <v>0</v>
      </c>
      <c r="P334" s="167">
        <v>0</v>
      </c>
      <c r="Q334" s="175">
        <v>0</v>
      </c>
    </row>
    <row r="335" spans="2:17" x14ac:dyDescent="0.2">
      <c r="B335" s="178">
        <v>5611</v>
      </c>
      <c r="C335" s="179"/>
      <c r="D335" s="180" t="s">
        <v>974</v>
      </c>
      <c r="E335" s="166">
        <v>0</v>
      </c>
      <c r="F335" s="166">
        <v>0</v>
      </c>
      <c r="G335" s="166">
        <v>0</v>
      </c>
      <c r="H335" s="166">
        <v>0</v>
      </c>
      <c r="I335" s="166">
        <v>0</v>
      </c>
      <c r="J335" s="166">
        <v>0</v>
      </c>
      <c r="K335" s="166">
        <v>0</v>
      </c>
      <c r="L335" s="166">
        <v>0</v>
      </c>
      <c r="M335" s="166">
        <v>0</v>
      </c>
      <c r="N335" s="166">
        <v>0</v>
      </c>
      <c r="O335" s="166">
        <v>0</v>
      </c>
      <c r="P335" s="166">
        <v>0</v>
      </c>
      <c r="Q335" s="181">
        <v>0</v>
      </c>
    </row>
    <row r="336" spans="2:17" x14ac:dyDescent="0.2">
      <c r="B336" s="178">
        <v>5621</v>
      </c>
      <c r="C336" s="179"/>
      <c r="D336" s="180" t="s">
        <v>975</v>
      </c>
      <c r="E336" s="166">
        <v>0</v>
      </c>
      <c r="F336" s="166">
        <v>0</v>
      </c>
      <c r="G336" s="166">
        <v>0</v>
      </c>
      <c r="H336" s="166">
        <v>0</v>
      </c>
      <c r="I336" s="166">
        <v>0</v>
      </c>
      <c r="J336" s="166">
        <v>0</v>
      </c>
      <c r="K336" s="166">
        <v>0</v>
      </c>
      <c r="L336" s="166">
        <v>0</v>
      </c>
      <c r="M336" s="166">
        <v>0</v>
      </c>
      <c r="N336" s="166">
        <v>0</v>
      </c>
      <c r="O336" s="166">
        <v>0</v>
      </c>
      <c r="P336" s="166">
        <v>0</v>
      </c>
      <c r="Q336" s="181">
        <v>0</v>
      </c>
    </row>
    <row r="337" spans="2:17" x14ac:dyDescent="0.2">
      <c r="B337" s="178">
        <v>5631</v>
      </c>
      <c r="C337" s="179"/>
      <c r="D337" s="180" t="s">
        <v>976</v>
      </c>
      <c r="E337" s="166">
        <v>0</v>
      </c>
      <c r="F337" s="166">
        <v>0</v>
      </c>
      <c r="G337" s="166">
        <v>0</v>
      </c>
      <c r="H337" s="166">
        <v>0</v>
      </c>
      <c r="I337" s="166">
        <v>0</v>
      </c>
      <c r="J337" s="166">
        <v>0</v>
      </c>
      <c r="K337" s="166">
        <v>0</v>
      </c>
      <c r="L337" s="166">
        <v>0</v>
      </c>
      <c r="M337" s="166">
        <v>0</v>
      </c>
      <c r="N337" s="166">
        <v>0</v>
      </c>
      <c r="O337" s="166">
        <v>0</v>
      </c>
      <c r="P337" s="166">
        <v>0</v>
      </c>
      <c r="Q337" s="181">
        <v>0</v>
      </c>
    </row>
    <row r="338" spans="2:17" x14ac:dyDescent="0.2">
      <c r="B338" s="178">
        <v>5641</v>
      </c>
      <c r="C338" s="179"/>
      <c r="D338" s="180" t="s">
        <v>977</v>
      </c>
      <c r="E338" s="166">
        <v>33000</v>
      </c>
      <c r="F338" s="166">
        <v>0</v>
      </c>
      <c r="G338" s="166">
        <v>33000</v>
      </c>
      <c r="H338" s="166">
        <v>0</v>
      </c>
      <c r="I338" s="166">
        <v>0</v>
      </c>
      <c r="J338" s="166">
        <v>0</v>
      </c>
      <c r="K338" s="166">
        <v>0</v>
      </c>
      <c r="L338" s="166">
        <v>0</v>
      </c>
      <c r="M338" s="166">
        <v>0</v>
      </c>
      <c r="N338" s="166">
        <v>0</v>
      </c>
      <c r="O338" s="166">
        <v>0</v>
      </c>
      <c r="P338" s="166">
        <v>0</v>
      </c>
      <c r="Q338" s="181">
        <v>0</v>
      </c>
    </row>
    <row r="339" spans="2:17" x14ac:dyDescent="0.2">
      <c r="B339" s="178">
        <v>5651</v>
      </c>
      <c r="C339" s="179"/>
      <c r="D339" s="180" t="s">
        <v>978</v>
      </c>
      <c r="E339" s="166">
        <v>50000</v>
      </c>
      <c r="F339" s="166">
        <v>0</v>
      </c>
      <c r="G339" s="166">
        <v>50000</v>
      </c>
      <c r="H339" s="166">
        <v>0</v>
      </c>
      <c r="I339" s="166">
        <v>0</v>
      </c>
      <c r="J339" s="166">
        <v>0</v>
      </c>
      <c r="K339" s="166">
        <v>0</v>
      </c>
      <c r="L339" s="166">
        <v>0</v>
      </c>
      <c r="M339" s="166">
        <v>0</v>
      </c>
      <c r="N339" s="166">
        <v>0</v>
      </c>
      <c r="O339" s="166">
        <v>0</v>
      </c>
      <c r="P339" s="166">
        <v>0</v>
      </c>
      <c r="Q339" s="181">
        <v>0</v>
      </c>
    </row>
    <row r="340" spans="2:17" x14ac:dyDescent="0.2">
      <c r="B340" s="178">
        <v>5661</v>
      </c>
      <c r="C340" s="179"/>
      <c r="D340" s="180" t="s">
        <v>979</v>
      </c>
      <c r="E340" s="166">
        <v>0</v>
      </c>
      <c r="F340" s="166">
        <v>0</v>
      </c>
      <c r="G340" s="166">
        <v>0</v>
      </c>
      <c r="H340" s="166">
        <v>0</v>
      </c>
      <c r="I340" s="166">
        <v>0</v>
      </c>
      <c r="J340" s="166">
        <v>0</v>
      </c>
      <c r="K340" s="166">
        <v>0</v>
      </c>
      <c r="L340" s="166">
        <v>0</v>
      </c>
      <c r="M340" s="166">
        <v>0</v>
      </c>
      <c r="N340" s="166">
        <v>0</v>
      </c>
      <c r="O340" s="166">
        <v>0</v>
      </c>
      <c r="P340" s="166">
        <v>0</v>
      </c>
      <c r="Q340" s="181">
        <v>0</v>
      </c>
    </row>
    <row r="341" spans="2:17" x14ac:dyDescent="0.2">
      <c r="B341" s="178">
        <v>5662</v>
      </c>
      <c r="C341" s="179"/>
      <c r="D341" s="180" t="s">
        <v>980</v>
      </c>
      <c r="E341" s="166">
        <v>0</v>
      </c>
      <c r="F341" s="166">
        <v>0</v>
      </c>
      <c r="G341" s="166">
        <v>0</v>
      </c>
      <c r="H341" s="166">
        <v>0</v>
      </c>
      <c r="I341" s="166">
        <v>0</v>
      </c>
      <c r="J341" s="166">
        <v>0</v>
      </c>
      <c r="K341" s="166">
        <v>0</v>
      </c>
      <c r="L341" s="166">
        <v>0</v>
      </c>
      <c r="M341" s="166">
        <v>0</v>
      </c>
      <c r="N341" s="166">
        <v>0</v>
      </c>
      <c r="O341" s="166">
        <v>0</v>
      </c>
      <c r="P341" s="166">
        <v>0</v>
      </c>
      <c r="Q341" s="181">
        <v>0</v>
      </c>
    </row>
    <row r="342" spans="2:17" x14ac:dyDescent="0.2">
      <c r="B342" s="178">
        <v>5663</v>
      </c>
      <c r="C342" s="179"/>
      <c r="D342" s="180" t="s">
        <v>981</v>
      </c>
      <c r="E342" s="166">
        <v>0</v>
      </c>
      <c r="F342" s="166">
        <v>0</v>
      </c>
      <c r="G342" s="166">
        <v>0</v>
      </c>
      <c r="H342" s="166">
        <v>0</v>
      </c>
      <c r="I342" s="166">
        <v>0</v>
      </c>
      <c r="J342" s="166">
        <v>0</v>
      </c>
      <c r="K342" s="166">
        <v>0</v>
      </c>
      <c r="L342" s="166">
        <v>0</v>
      </c>
      <c r="M342" s="166">
        <v>0</v>
      </c>
      <c r="N342" s="166">
        <v>0</v>
      </c>
      <c r="O342" s="166">
        <v>0</v>
      </c>
      <c r="P342" s="166">
        <v>0</v>
      </c>
      <c r="Q342" s="181">
        <v>0</v>
      </c>
    </row>
    <row r="343" spans="2:17" x14ac:dyDescent="0.2">
      <c r="B343" s="178">
        <v>5671</v>
      </c>
      <c r="C343" s="179"/>
      <c r="D343" s="180" t="s">
        <v>982</v>
      </c>
      <c r="E343" s="166">
        <v>0</v>
      </c>
      <c r="F343" s="166">
        <v>0</v>
      </c>
      <c r="G343" s="166">
        <v>0</v>
      </c>
      <c r="H343" s="166">
        <v>0</v>
      </c>
      <c r="I343" s="166">
        <v>0</v>
      </c>
      <c r="J343" s="166">
        <v>0</v>
      </c>
      <c r="K343" s="166">
        <v>0</v>
      </c>
      <c r="L343" s="166">
        <v>0</v>
      </c>
      <c r="M343" s="166">
        <v>0</v>
      </c>
      <c r="N343" s="166">
        <v>0</v>
      </c>
      <c r="O343" s="166">
        <v>0</v>
      </c>
      <c r="P343" s="166">
        <v>0</v>
      </c>
      <c r="Q343" s="181">
        <v>0</v>
      </c>
    </row>
    <row r="344" spans="2:17" x14ac:dyDescent="0.2">
      <c r="B344" s="178">
        <v>5691</v>
      </c>
      <c r="C344" s="179"/>
      <c r="D344" s="180" t="s">
        <v>983</v>
      </c>
      <c r="E344" s="166">
        <v>60000</v>
      </c>
      <c r="F344" s="166">
        <v>0</v>
      </c>
      <c r="G344" s="166">
        <v>0</v>
      </c>
      <c r="H344" s="166">
        <v>0</v>
      </c>
      <c r="I344" s="166">
        <v>0</v>
      </c>
      <c r="J344" s="166">
        <v>0</v>
      </c>
      <c r="K344" s="166">
        <v>60000</v>
      </c>
      <c r="L344" s="166">
        <v>0</v>
      </c>
      <c r="M344" s="166">
        <v>0</v>
      </c>
      <c r="N344" s="166">
        <v>0</v>
      </c>
      <c r="O344" s="166">
        <v>0</v>
      </c>
      <c r="P344" s="166">
        <v>0</v>
      </c>
      <c r="Q344" s="181">
        <v>0</v>
      </c>
    </row>
    <row r="345" spans="2:17" x14ac:dyDescent="0.2">
      <c r="B345" s="174">
        <v>5800</v>
      </c>
      <c r="C345" s="164"/>
      <c r="D345" s="165" t="s">
        <v>984</v>
      </c>
      <c r="E345" s="167">
        <v>1640000</v>
      </c>
      <c r="F345" s="167">
        <v>0</v>
      </c>
      <c r="G345" s="167">
        <v>0</v>
      </c>
      <c r="H345" s="167">
        <v>1640000</v>
      </c>
      <c r="I345" s="167">
        <v>0</v>
      </c>
      <c r="J345" s="167">
        <v>0</v>
      </c>
      <c r="K345" s="167">
        <v>0</v>
      </c>
      <c r="L345" s="167">
        <v>0</v>
      </c>
      <c r="M345" s="167">
        <v>0</v>
      </c>
      <c r="N345" s="167">
        <v>0</v>
      </c>
      <c r="O345" s="167">
        <v>0</v>
      </c>
      <c r="P345" s="167">
        <v>0</v>
      </c>
      <c r="Q345" s="175">
        <v>0</v>
      </c>
    </row>
    <row r="346" spans="2:17" x14ac:dyDescent="0.2">
      <c r="B346" s="178">
        <v>5811</v>
      </c>
      <c r="C346" s="179"/>
      <c r="D346" s="180" t="s">
        <v>985</v>
      </c>
      <c r="E346" s="166">
        <v>0</v>
      </c>
      <c r="F346" s="166">
        <v>0</v>
      </c>
      <c r="G346" s="166">
        <v>0</v>
      </c>
      <c r="H346" s="166">
        <v>0</v>
      </c>
      <c r="I346" s="166">
        <v>0</v>
      </c>
      <c r="J346" s="166">
        <v>0</v>
      </c>
      <c r="K346" s="166">
        <v>0</v>
      </c>
      <c r="L346" s="166">
        <v>0</v>
      </c>
      <c r="M346" s="166">
        <v>0</v>
      </c>
      <c r="N346" s="166">
        <v>0</v>
      </c>
      <c r="O346" s="166">
        <v>0</v>
      </c>
      <c r="P346" s="166">
        <v>0</v>
      </c>
      <c r="Q346" s="181">
        <v>0</v>
      </c>
    </row>
    <row r="347" spans="2:17" x14ac:dyDescent="0.2">
      <c r="B347" s="178">
        <v>5831</v>
      </c>
      <c r="C347" s="179"/>
      <c r="D347" s="180" t="s">
        <v>986</v>
      </c>
      <c r="E347" s="166">
        <v>1640000</v>
      </c>
      <c r="F347" s="166">
        <v>0</v>
      </c>
      <c r="G347" s="166">
        <v>0</v>
      </c>
      <c r="H347" s="166">
        <v>1640000</v>
      </c>
      <c r="I347" s="166">
        <v>0</v>
      </c>
      <c r="J347" s="166">
        <v>0</v>
      </c>
      <c r="K347" s="166">
        <v>0</v>
      </c>
      <c r="L347" s="166">
        <v>0</v>
      </c>
      <c r="M347" s="166">
        <v>0</v>
      </c>
      <c r="N347" s="166">
        <v>0</v>
      </c>
      <c r="O347" s="166">
        <v>0</v>
      </c>
      <c r="P347" s="166">
        <v>0</v>
      </c>
      <c r="Q347" s="181">
        <v>0</v>
      </c>
    </row>
    <row r="348" spans="2:17" x14ac:dyDescent="0.2">
      <c r="B348" s="174">
        <v>5900</v>
      </c>
      <c r="C348" s="164"/>
      <c r="D348" s="165" t="s">
        <v>987</v>
      </c>
      <c r="E348" s="167">
        <v>375000</v>
      </c>
      <c r="F348" s="167">
        <v>0</v>
      </c>
      <c r="G348" s="167">
        <v>375000</v>
      </c>
      <c r="H348" s="167">
        <v>0</v>
      </c>
      <c r="I348" s="167">
        <v>0</v>
      </c>
      <c r="J348" s="167">
        <v>0</v>
      </c>
      <c r="K348" s="167">
        <v>0</v>
      </c>
      <c r="L348" s="167">
        <v>0</v>
      </c>
      <c r="M348" s="167">
        <v>0</v>
      </c>
      <c r="N348" s="167">
        <v>0</v>
      </c>
      <c r="O348" s="167">
        <v>0</v>
      </c>
      <c r="P348" s="167">
        <v>0</v>
      </c>
      <c r="Q348" s="175">
        <v>0</v>
      </c>
    </row>
    <row r="349" spans="2:17" x14ac:dyDescent="0.2">
      <c r="B349" s="178">
        <v>5911</v>
      </c>
      <c r="C349" s="179"/>
      <c r="D349" s="180" t="s">
        <v>988</v>
      </c>
      <c r="E349" s="166">
        <v>0</v>
      </c>
      <c r="F349" s="166">
        <v>0</v>
      </c>
      <c r="G349" s="166">
        <v>0</v>
      </c>
      <c r="H349" s="166">
        <v>0</v>
      </c>
      <c r="I349" s="166">
        <v>0</v>
      </c>
      <c r="J349" s="166">
        <v>0</v>
      </c>
      <c r="K349" s="166">
        <v>0</v>
      </c>
      <c r="L349" s="166">
        <v>0</v>
      </c>
      <c r="M349" s="166">
        <v>0</v>
      </c>
      <c r="N349" s="166">
        <v>0</v>
      </c>
      <c r="O349" s="166">
        <v>0</v>
      </c>
      <c r="P349" s="166">
        <v>0</v>
      </c>
      <c r="Q349" s="181">
        <v>0</v>
      </c>
    </row>
    <row r="350" spans="2:17" x14ac:dyDescent="0.2">
      <c r="B350" s="178">
        <v>5951</v>
      </c>
      <c r="C350" s="179"/>
      <c r="D350" s="188" t="s">
        <v>989</v>
      </c>
      <c r="E350" s="166">
        <v>375000</v>
      </c>
      <c r="F350" s="166">
        <v>0</v>
      </c>
      <c r="G350" s="166">
        <v>375000</v>
      </c>
      <c r="H350" s="166">
        <v>0</v>
      </c>
      <c r="I350" s="166">
        <v>0</v>
      </c>
      <c r="J350" s="166">
        <v>0</v>
      </c>
      <c r="K350" s="166">
        <v>0</v>
      </c>
      <c r="L350" s="166">
        <v>0</v>
      </c>
      <c r="M350" s="166">
        <v>0</v>
      </c>
      <c r="N350" s="166">
        <v>0</v>
      </c>
      <c r="O350" s="166">
        <v>0</v>
      </c>
      <c r="P350" s="166">
        <v>0</v>
      </c>
      <c r="Q350" s="181">
        <v>0</v>
      </c>
    </row>
    <row r="351" spans="2:17" x14ac:dyDescent="0.2">
      <c r="B351" s="178"/>
      <c r="C351" s="179"/>
      <c r="D351" s="188"/>
      <c r="E351" s="166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75"/>
    </row>
    <row r="352" spans="2:17" x14ac:dyDescent="0.2">
      <c r="B352" s="339">
        <v>6000</v>
      </c>
      <c r="C352" s="340" t="s">
        <v>89</v>
      </c>
      <c r="D352" s="341"/>
      <c r="E352" s="342">
        <v>40400717.179999992</v>
      </c>
      <c r="F352" s="342">
        <v>3366036.6316666668</v>
      </c>
      <c r="G352" s="342">
        <v>3374314.2316666665</v>
      </c>
      <c r="H352" s="342">
        <v>3366036.6316666668</v>
      </c>
      <c r="I352" s="342">
        <v>3366036.6316666668</v>
      </c>
      <c r="J352" s="342">
        <v>3366036.6316666668</v>
      </c>
      <c r="K352" s="342">
        <v>3366036.6316666668</v>
      </c>
      <c r="L352" s="342">
        <v>3366036.6316666668</v>
      </c>
      <c r="M352" s="342">
        <v>3366036.6316666668</v>
      </c>
      <c r="N352" s="342">
        <v>3366036.6316666668</v>
      </c>
      <c r="O352" s="342">
        <v>3366036.6316666668</v>
      </c>
      <c r="P352" s="342">
        <v>3366036.6316666668</v>
      </c>
      <c r="Q352" s="343">
        <v>3366036.6316666668</v>
      </c>
    </row>
    <row r="353" spans="2:17" x14ac:dyDescent="0.2">
      <c r="B353" s="174">
        <v>6100</v>
      </c>
      <c r="C353" s="164"/>
      <c r="D353" s="165" t="s">
        <v>990</v>
      </c>
      <c r="E353" s="169">
        <v>38485217.18</v>
      </c>
      <c r="F353" s="169">
        <v>3206411.6316666668</v>
      </c>
      <c r="G353" s="169">
        <v>3214689.2316666669</v>
      </c>
      <c r="H353" s="169">
        <v>3206411.6316666668</v>
      </c>
      <c r="I353" s="169">
        <v>3206411.6316666668</v>
      </c>
      <c r="J353" s="169">
        <v>3206411.6316666668</v>
      </c>
      <c r="K353" s="169">
        <v>3206411.6316666668</v>
      </c>
      <c r="L353" s="169">
        <v>3206411.6316666668</v>
      </c>
      <c r="M353" s="169">
        <v>3206411.6316666668</v>
      </c>
      <c r="N353" s="169">
        <v>3206411.6316666668</v>
      </c>
      <c r="O353" s="169">
        <v>3206411.6316666668</v>
      </c>
      <c r="P353" s="169">
        <v>3206411.6316666668</v>
      </c>
      <c r="Q353" s="183">
        <v>3206411.6316666668</v>
      </c>
    </row>
    <row r="354" spans="2:17" x14ac:dyDescent="0.2">
      <c r="B354" s="178">
        <v>6111</v>
      </c>
      <c r="C354" s="179"/>
      <c r="D354" s="180" t="s">
        <v>991</v>
      </c>
      <c r="E354" s="166">
        <v>373854.3</v>
      </c>
      <c r="F354" s="166">
        <v>31154.524999999998</v>
      </c>
      <c r="G354" s="166">
        <v>31154.524999999998</v>
      </c>
      <c r="H354" s="166">
        <v>31154.524999999998</v>
      </c>
      <c r="I354" s="166">
        <v>31154.524999999998</v>
      </c>
      <c r="J354" s="166">
        <v>31154.524999999998</v>
      </c>
      <c r="K354" s="166">
        <v>31154.524999999998</v>
      </c>
      <c r="L354" s="166">
        <v>31154.524999999998</v>
      </c>
      <c r="M354" s="166">
        <v>31154.524999999998</v>
      </c>
      <c r="N354" s="166">
        <v>31154.524999999998</v>
      </c>
      <c r="O354" s="166">
        <v>31154.524999999998</v>
      </c>
      <c r="P354" s="166">
        <v>31154.524999999998</v>
      </c>
      <c r="Q354" s="181">
        <v>31154.524999999998</v>
      </c>
    </row>
    <row r="355" spans="2:17" x14ac:dyDescent="0.2">
      <c r="B355" s="178">
        <v>6121</v>
      </c>
      <c r="C355" s="179"/>
      <c r="D355" s="180" t="s">
        <v>992</v>
      </c>
      <c r="E355" s="166">
        <v>149841.18000000002</v>
      </c>
      <c r="F355" s="166">
        <v>12486.765000000001</v>
      </c>
      <c r="G355" s="166">
        <v>12486.765000000001</v>
      </c>
      <c r="H355" s="166">
        <v>12486.765000000001</v>
      </c>
      <c r="I355" s="166">
        <v>12486.765000000001</v>
      </c>
      <c r="J355" s="166">
        <v>12486.765000000001</v>
      </c>
      <c r="K355" s="166">
        <v>12486.765000000001</v>
      </c>
      <c r="L355" s="166">
        <v>12486.765000000001</v>
      </c>
      <c r="M355" s="166">
        <v>12486.765000000001</v>
      </c>
      <c r="N355" s="166">
        <v>12486.765000000001</v>
      </c>
      <c r="O355" s="166">
        <v>12486.765000000001</v>
      </c>
      <c r="P355" s="166">
        <v>12486.765000000001</v>
      </c>
      <c r="Q355" s="181">
        <v>12486.765000000001</v>
      </c>
    </row>
    <row r="356" spans="2:17" x14ac:dyDescent="0.2">
      <c r="B356" s="178">
        <v>6131</v>
      </c>
      <c r="C356" s="179"/>
      <c r="D356" s="180" t="s">
        <v>993</v>
      </c>
      <c r="E356" s="166">
        <v>1703835.0699999998</v>
      </c>
      <c r="F356" s="166">
        <v>141986.25583333333</v>
      </c>
      <c r="G356" s="166">
        <v>141986.25583333333</v>
      </c>
      <c r="H356" s="166">
        <v>141986.25583333333</v>
      </c>
      <c r="I356" s="166">
        <v>141986.25583333333</v>
      </c>
      <c r="J356" s="166">
        <v>141986.25583333333</v>
      </c>
      <c r="K356" s="166">
        <v>141986.25583333333</v>
      </c>
      <c r="L356" s="166">
        <v>141986.25583333333</v>
      </c>
      <c r="M356" s="166">
        <v>141986.25583333333</v>
      </c>
      <c r="N356" s="166">
        <v>141986.25583333333</v>
      </c>
      <c r="O356" s="166">
        <v>141986.25583333333</v>
      </c>
      <c r="P356" s="166">
        <v>141986.25583333333</v>
      </c>
      <c r="Q356" s="181">
        <v>141986.25583333333</v>
      </c>
    </row>
    <row r="357" spans="2:17" x14ac:dyDescent="0.2">
      <c r="B357" s="178">
        <v>6141</v>
      </c>
      <c r="C357" s="179"/>
      <c r="D357" s="180" t="s">
        <v>994</v>
      </c>
      <c r="E357" s="166">
        <v>31464409.030000001</v>
      </c>
      <c r="F357" s="166">
        <v>2622034.0858333334</v>
      </c>
      <c r="G357" s="166">
        <v>2622034.0858333334</v>
      </c>
      <c r="H357" s="166">
        <v>2622034.0858333334</v>
      </c>
      <c r="I357" s="166">
        <v>2622034.0858333334</v>
      </c>
      <c r="J357" s="166">
        <v>2622034.0858333334</v>
      </c>
      <c r="K357" s="166">
        <v>2622034.0858333334</v>
      </c>
      <c r="L357" s="166">
        <v>2622034.0858333334</v>
      </c>
      <c r="M357" s="166">
        <v>2622034.0858333334</v>
      </c>
      <c r="N357" s="166">
        <v>2622034.0858333334</v>
      </c>
      <c r="O357" s="166">
        <v>2622034.0858333334</v>
      </c>
      <c r="P357" s="166">
        <v>2622034.0858333334</v>
      </c>
      <c r="Q357" s="181">
        <v>2622034.0858333334</v>
      </c>
    </row>
    <row r="358" spans="2:17" x14ac:dyDescent="0.2">
      <c r="B358" s="178">
        <v>6151</v>
      </c>
      <c r="C358" s="179"/>
      <c r="D358" s="180" t="s">
        <v>995</v>
      </c>
      <c r="E358" s="166">
        <v>8277.6</v>
      </c>
      <c r="F358" s="166">
        <v>0</v>
      </c>
      <c r="G358" s="166">
        <v>8277.6</v>
      </c>
      <c r="H358" s="166">
        <v>0</v>
      </c>
      <c r="I358" s="166">
        <v>0</v>
      </c>
      <c r="J358" s="166">
        <v>0</v>
      </c>
      <c r="K358" s="166">
        <v>0</v>
      </c>
      <c r="L358" s="166">
        <v>0</v>
      </c>
      <c r="M358" s="166">
        <v>0</v>
      </c>
      <c r="N358" s="166">
        <v>0</v>
      </c>
      <c r="O358" s="166">
        <v>0</v>
      </c>
      <c r="P358" s="166">
        <v>0</v>
      </c>
      <c r="Q358" s="181">
        <v>0</v>
      </c>
    </row>
    <row r="359" spans="2:17" x14ac:dyDescent="0.2">
      <c r="B359" s="178">
        <v>6161</v>
      </c>
      <c r="C359" s="179"/>
      <c r="D359" s="180" t="s">
        <v>996</v>
      </c>
      <c r="E359" s="166">
        <v>4785000</v>
      </c>
      <c r="F359" s="166">
        <v>398750</v>
      </c>
      <c r="G359" s="166">
        <v>398750</v>
      </c>
      <c r="H359" s="166">
        <v>398750</v>
      </c>
      <c r="I359" s="166">
        <v>398750</v>
      </c>
      <c r="J359" s="166">
        <v>398750</v>
      </c>
      <c r="K359" s="166">
        <v>398750</v>
      </c>
      <c r="L359" s="166">
        <v>398750</v>
      </c>
      <c r="M359" s="166">
        <v>398750</v>
      </c>
      <c r="N359" s="166">
        <v>398750</v>
      </c>
      <c r="O359" s="166">
        <v>398750</v>
      </c>
      <c r="P359" s="166">
        <v>398750</v>
      </c>
      <c r="Q359" s="181">
        <v>398750</v>
      </c>
    </row>
    <row r="360" spans="2:17" x14ac:dyDescent="0.2">
      <c r="B360" s="178">
        <v>6171</v>
      </c>
      <c r="C360" s="179"/>
      <c r="D360" s="180" t="s">
        <v>997</v>
      </c>
      <c r="E360" s="166">
        <v>0</v>
      </c>
      <c r="F360" s="166">
        <v>0</v>
      </c>
      <c r="G360" s="166">
        <v>0</v>
      </c>
      <c r="H360" s="166">
        <v>0</v>
      </c>
      <c r="I360" s="166">
        <v>0</v>
      </c>
      <c r="J360" s="166">
        <v>0</v>
      </c>
      <c r="K360" s="166">
        <v>0</v>
      </c>
      <c r="L360" s="166">
        <v>0</v>
      </c>
      <c r="M360" s="166">
        <v>0</v>
      </c>
      <c r="N360" s="166">
        <v>0</v>
      </c>
      <c r="O360" s="166">
        <v>0</v>
      </c>
      <c r="P360" s="166">
        <v>0</v>
      </c>
      <c r="Q360" s="181">
        <v>0</v>
      </c>
    </row>
    <row r="361" spans="2:17" x14ac:dyDescent="0.2">
      <c r="B361" s="178">
        <v>6191</v>
      </c>
      <c r="C361" s="179"/>
      <c r="D361" s="180" t="s">
        <v>998</v>
      </c>
      <c r="E361" s="166">
        <v>0</v>
      </c>
      <c r="F361" s="166">
        <v>0</v>
      </c>
      <c r="G361" s="166">
        <v>0</v>
      </c>
      <c r="H361" s="166">
        <v>0</v>
      </c>
      <c r="I361" s="166">
        <v>0</v>
      </c>
      <c r="J361" s="166">
        <v>0</v>
      </c>
      <c r="K361" s="166">
        <v>0</v>
      </c>
      <c r="L361" s="166">
        <v>0</v>
      </c>
      <c r="M361" s="166">
        <v>0</v>
      </c>
      <c r="N361" s="166">
        <v>0</v>
      </c>
      <c r="O361" s="166">
        <v>0</v>
      </c>
      <c r="P361" s="166">
        <v>0</v>
      </c>
      <c r="Q361" s="181">
        <v>0</v>
      </c>
    </row>
    <row r="362" spans="2:17" x14ac:dyDescent="0.2">
      <c r="B362" s="174">
        <v>6200</v>
      </c>
      <c r="C362" s="164"/>
      <c r="D362" s="165" t="s">
        <v>999</v>
      </c>
      <c r="E362" s="169">
        <v>1915500</v>
      </c>
      <c r="F362" s="169">
        <v>159625</v>
      </c>
      <c r="G362" s="169">
        <v>159625</v>
      </c>
      <c r="H362" s="169">
        <v>159625</v>
      </c>
      <c r="I362" s="169">
        <v>159625</v>
      </c>
      <c r="J362" s="169">
        <v>159625</v>
      </c>
      <c r="K362" s="169">
        <v>159625</v>
      </c>
      <c r="L362" s="169">
        <v>159625</v>
      </c>
      <c r="M362" s="169">
        <v>159625</v>
      </c>
      <c r="N362" s="169">
        <v>159625</v>
      </c>
      <c r="O362" s="169">
        <v>159625</v>
      </c>
      <c r="P362" s="169">
        <v>159625</v>
      </c>
      <c r="Q362" s="183">
        <v>159625</v>
      </c>
    </row>
    <row r="363" spans="2:17" x14ac:dyDescent="0.2">
      <c r="B363" s="178">
        <v>6211</v>
      </c>
      <c r="C363" s="179"/>
      <c r="D363" s="180" t="s">
        <v>991</v>
      </c>
      <c r="E363" s="166">
        <v>0</v>
      </c>
      <c r="F363" s="166">
        <v>0</v>
      </c>
      <c r="G363" s="166">
        <v>0</v>
      </c>
      <c r="H363" s="166">
        <v>0</v>
      </c>
      <c r="I363" s="166">
        <v>0</v>
      </c>
      <c r="J363" s="166">
        <v>0</v>
      </c>
      <c r="K363" s="166">
        <v>0</v>
      </c>
      <c r="L363" s="166">
        <v>0</v>
      </c>
      <c r="M363" s="166">
        <v>0</v>
      </c>
      <c r="N363" s="166">
        <v>0</v>
      </c>
      <c r="O363" s="166">
        <v>0</v>
      </c>
      <c r="P363" s="166">
        <v>0</v>
      </c>
      <c r="Q363" s="181">
        <v>0</v>
      </c>
    </row>
    <row r="364" spans="2:17" x14ac:dyDescent="0.2">
      <c r="B364" s="178">
        <v>6221</v>
      </c>
      <c r="C364" s="179"/>
      <c r="D364" s="180" t="s">
        <v>992</v>
      </c>
      <c r="E364" s="166">
        <v>1915500</v>
      </c>
      <c r="F364" s="166">
        <v>159625</v>
      </c>
      <c r="G364" s="166">
        <v>159625</v>
      </c>
      <c r="H364" s="166">
        <v>159625</v>
      </c>
      <c r="I364" s="166">
        <v>159625</v>
      </c>
      <c r="J364" s="166">
        <v>159625</v>
      </c>
      <c r="K364" s="166">
        <v>159625</v>
      </c>
      <c r="L364" s="166">
        <v>159625</v>
      </c>
      <c r="M364" s="166">
        <v>159625</v>
      </c>
      <c r="N364" s="166">
        <v>159625</v>
      </c>
      <c r="O364" s="166">
        <v>159625</v>
      </c>
      <c r="P364" s="166">
        <v>159625</v>
      </c>
      <c r="Q364" s="181">
        <v>159625</v>
      </c>
    </row>
    <row r="365" spans="2:17" x14ac:dyDescent="0.2">
      <c r="B365" s="178">
        <v>6231</v>
      </c>
      <c r="C365" s="179"/>
      <c r="D365" s="180" t="s">
        <v>1000</v>
      </c>
      <c r="E365" s="166">
        <v>0</v>
      </c>
      <c r="F365" s="166">
        <v>0</v>
      </c>
      <c r="G365" s="166">
        <v>0</v>
      </c>
      <c r="H365" s="166">
        <v>0</v>
      </c>
      <c r="I365" s="166">
        <v>0</v>
      </c>
      <c r="J365" s="166">
        <v>0</v>
      </c>
      <c r="K365" s="166">
        <v>0</v>
      </c>
      <c r="L365" s="166">
        <v>0</v>
      </c>
      <c r="M365" s="166">
        <v>0</v>
      </c>
      <c r="N365" s="166">
        <v>0</v>
      </c>
      <c r="O365" s="166">
        <v>0</v>
      </c>
      <c r="P365" s="166">
        <v>0</v>
      </c>
      <c r="Q365" s="181">
        <v>0</v>
      </c>
    </row>
    <row r="366" spans="2:17" x14ac:dyDescent="0.2">
      <c r="B366" s="178">
        <v>6241</v>
      </c>
      <c r="C366" s="179"/>
      <c r="D366" s="180" t="s">
        <v>994</v>
      </c>
      <c r="E366" s="166">
        <v>0</v>
      </c>
      <c r="F366" s="166">
        <v>0</v>
      </c>
      <c r="G366" s="166">
        <v>0</v>
      </c>
      <c r="H366" s="166">
        <v>0</v>
      </c>
      <c r="I366" s="166">
        <v>0</v>
      </c>
      <c r="J366" s="166">
        <v>0</v>
      </c>
      <c r="K366" s="166">
        <v>0</v>
      </c>
      <c r="L366" s="166">
        <v>0</v>
      </c>
      <c r="M366" s="166">
        <v>0</v>
      </c>
      <c r="N366" s="166">
        <v>0</v>
      </c>
      <c r="O366" s="166">
        <v>0</v>
      </c>
      <c r="P366" s="166">
        <v>0</v>
      </c>
      <c r="Q366" s="181">
        <v>0</v>
      </c>
    </row>
    <row r="367" spans="2:17" x14ac:dyDescent="0.2">
      <c r="B367" s="178">
        <v>6251</v>
      </c>
      <c r="C367" s="179"/>
      <c r="D367" s="180" t="s">
        <v>995</v>
      </c>
      <c r="E367" s="166">
        <v>0</v>
      </c>
      <c r="F367" s="166">
        <v>0</v>
      </c>
      <c r="G367" s="166">
        <v>0</v>
      </c>
      <c r="H367" s="166">
        <v>0</v>
      </c>
      <c r="I367" s="166">
        <v>0</v>
      </c>
      <c r="J367" s="166">
        <v>0</v>
      </c>
      <c r="K367" s="166">
        <v>0</v>
      </c>
      <c r="L367" s="166">
        <v>0</v>
      </c>
      <c r="M367" s="166">
        <v>0</v>
      </c>
      <c r="N367" s="166">
        <v>0</v>
      </c>
      <c r="O367" s="166">
        <v>0</v>
      </c>
      <c r="P367" s="166">
        <v>0</v>
      </c>
      <c r="Q367" s="181">
        <v>0</v>
      </c>
    </row>
    <row r="368" spans="2:17" x14ac:dyDescent="0.2">
      <c r="B368" s="178">
        <v>6261</v>
      </c>
      <c r="C368" s="179"/>
      <c r="D368" s="180" t="s">
        <v>1001</v>
      </c>
      <c r="E368" s="166">
        <v>0</v>
      </c>
      <c r="F368" s="166">
        <v>0</v>
      </c>
      <c r="G368" s="166">
        <v>0</v>
      </c>
      <c r="H368" s="166">
        <v>0</v>
      </c>
      <c r="I368" s="166">
        <v>0</v>
      </c>
      <c r="J368" s="166">
        <v>0</v>
      </c>
      <c r="K368" s="166">
        <v>0</v>
      </c>
      <c r="L368" s="166">
        <v>0</v>
      </c>
      <c r="M368" s="166">
        <v>0</v>
      </c>
      <c r="N368" s="166">
        <v>0</v>
      </c>
      <c r="O368" s="166">
        <v>0</v>
      </c>
      <c r="P368" s="166">
        <v>0</v>
      </c>
      <c r="Q368" s="181">
        <v>0</v>
      </c>
    </row>
    <row r="369" spans="2:17" x14ac:dyDescent="0.2">
      <c r="B369" s="178">
        <v>6271</v>
      </c>
      <c r="C369" s="179"/>
      <c r="D369" s="180" t="s">
        <v>997</v>
      </c>
      <c r="E369" s="166">
        <v>0</v>
      </c>
      <c r="F369" s="166">
        <v>0</v>
      </c>
      <c r="G369" s="166">
        <v>0</v>
      </c>
      <c r="H369" s="166">
        <v>0</v>
      </c>
      <c r="I369" s="166">
        <v>0</v>
      </c>
      <c r="J369" s="166">
        <v>0</v>
      </c>
      <c r="K369" s="166">
        <v>0</v>
      </c>
      <c r="L369" s="166">
        <v>0</v>
      </c>
      <c r="M369" s="166">
        <v>0</v>
      </c>
      <c r="N369" s="166">
        <v>0</v>
      </c>
      <c r="O369" s="166">
        <v>0</v>
      </c>
      <c r="P369" s="166">
        <v>0</v>
      </c>
      <c r="Q369" s="181">
        <v>0</v>
      </c>
    </row>
    <row r="370" spans="2:17" x14ac:dyDescent="0.2">
      <c r="B370" s="178">
        <v>6291</v>
      </c>
      <c r="C370" s="179"/>
      <c r="D370" s="180" t="s">
        <v>998</v>
      </c>
      <c r="E370" s="166">
        <v>0</v>
      </c>
      <c r="F370" s="166">
        <v>0</v>
      </c>
      <c r="G370" s="166">
        <v>0</v>
      </c>
      <c r="H370" s="166">
        <v>0</v>
      </c>
      <c r="I370" s="166">
        <v>0</v>
      </c>
      <c r="J370" s="166">
        <v>0</v>
      </c>
      <c r="K370" s="166">
        <v>0</v>
      </c>
      <c r="L370" s="166">
        <v>0</v>
      </c>
      <c r="M370" s="166">
        <v>0</v>
      </c>
      <c r="N370" s="166">
        <v>0</v>
      </c>
      <c r="O370" s="166">
        <v>0</v>
      </c>
      <c r="P370" s="166">
        <v>0</v>
      </c>
      <c r="Q370" s="181">
        <v>0</v>
      </c>
    </row>
    <row r="371" spans="2:17" x14ac:dyDescent="0.2">
      <c r="B371" s="174">
        <v>6300</v>
      </c>
      <c r="C371" s="164"/>
      <c r="D371" s="165" t="s">
        <v>1002</v>
      </c>
      <c r="E371" s="169">
        <v>0</v>
      </c>
      <c r="F371" s="169">
        <v>0</v>
      </c>
      <c r="G371" s="169">
        <v>0</v>
      </c>
      <c r="H371" s="169">
        <v>0</v>
      </c>
      <c r="I371" s="169">
        <v>0</v>
      </c>
      <c r="J371" s="169">
        <v>0</v>
      </c>
      <c r="K371" s="169">
        <v>0</v>
      </c>
      <c r="L371" s="169">
        <v>0</v>
      </c>
      <c r="M371" s="169">
        <v>0</v>
      </c>
      <c r="N371" s="169">
        <v>0</v>
      </c>
      <c r="O371" s="169">
        <v>0</v>
      </c>
      <c r="P371" s="169">
        <v>0</v>
      </c>
      <c r="Q371" s="183">
        <v>0</v>
      </c>
    </row>
    <row r="372" spans="2:17" x14ac:dyDescent="0.2">
      <c r="B372" s="178">
        <v>6311</v>
      </c>
      <c r="C372" s="179"/>
      <c r="D372" s="180" t="s">
        <v>1003</v>
      </c>
      <c r="E372" s="166">
        <v>0</v>
      </c>
      <c r="F372" s="166">
        <v>0</v>
      </c>
      <c r="G372" s="166">
        <v>0</v>
      </c>
      <c r="H372" s="166">
        <v>0</v>
      </c>
      <c r="I372" s="166">
        <v>0</v>
      </c>
      <c r="J372" s="166">
        <v>0</v>
      </c>
      <c r="K372" s="166">
        <v>0</v>
      </c>
      <c r="L372" s="166">
        <v>0</v>
      </c>
      <c r="M372" s="166">
        <v>0</v>
      </c>
      <c r="N372" s="166">
        <v>0</v>
      </c>
      <c r="O372" s="166">
        <v>0</v>
      </c>
      <c r="P372" s="166">
        <v>0</v>
      </c>
      <c r="Q372" s="181">
        <v>0</v>
      </c>
    </row>
    <row r="373" spans="2:17" x14ac:dyDescent="0.2">
      <c r="B373" s="178"/>
      <c r="C373" s="179"/>
      <c r="D373" s="180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81"/>
    </row>
    <row r="374" spans="2:17" x14ac:dyDescent="0.2">
      <c r="B374" s="339">
        <v>7000</v>
      </c>
      <c r="C374" s="340" t="s">
        <v>7</v>
      </c>
      <c r="D374" s="341"/>
      <c r="E374" s="342">
        <v>56580582.880000003</v>
      </c>
      <c r="F374" s="342">
        <v>4698381.9066666672</v>
      </c>
      <c r="G374" s="342">
        <v>4698381.9066666672</v>
      </c>
      <c r="H374" s="342">
        <v>4698381.9066666672</v>
      </c>
      <c r="I374" s="342">
        <v>4698381.9066666672</v>
      </c>
      <c r="J374" s="342">
        <v>4698381.9066666672</v>
      </c>
      <c r="K374" s="342">
        <v>4698381.9066666672</v>
      </c>
      <c r="L374" s="342">
        <v>4898381.9066666672</v>
      </c>
      <c r="M374" s="342">
        <v>4698381.9066666672</v>
      </c>
      <c r="N374" s="342">
        <v>4698381.9066666672</v>
      </c>
      <c r="O374" s="342">
        <v>4698381.9066666672</v>
      </c>
      <c r="P374" s="342">
        <v>4698381.9066666672</v>
      </c>
      <c r="Q374" s="343">
        <v>4698381.9066666672</v>
      </c>
    </row>
    <row r="375" spans="2:17" x14ac:dyDescent="0.2">
      <c r="B375" s="174">
        <v>7900</v>
      </c>
      <c r="C375" s="164"/>
      <c r="D375" s="165" t="s">
        <v>1004</v>
      </c>
      <c r="E375" s="169">
        <v>56580582.880000003</v>
      </c>
      <c r="F375" s="169">
        <v>4698381.9066666672</v>
      </c>
      <c r="G375" s="169">
        <v>4698381.9066666672</v>
      </c>
      <c r="H375" s="169">
        <v>4698381.9066666672</v>
      </c>
      <c r="I375" s="169">
        <v>4698381.9066666672</v>
      </c>
      <c r="J375" s="169">
        <v>4698381.9066666672</v>
      </c>
      <c r="K375" s="169">
        <v>4698381.9066666672</v>
      </c>
      <c r="L375" s="169">
        <v>4898381.9066666672</v>
      </c>
      <c r="M375" s="169">
        <v>4698381.9066666672</v>
      </c>
      <c r="N375" s="169">
        <v>4698381.9066666672</v>
      </c>
      <c r="O375" s="169">
        <v>4698381.9066666672</v>
      </c>
      <c r="P375" s="169">
        <v>4698381.9066666672</v>
      </c>
      <c r="Q375" s="183">
        <v>4698381.9066666672</v>
      </c>
    </row>
    <row r="376" spans="2:17" x14ac:dyDescent="0.2">
      <c r="B376" s="178">
        <v>7911</v>
      </c>
      <c r="C376" s="189"/>
      <c r="D376" s="180" t="s">
        <v>1005</v>
      </c>
      <c r="E376" s="166">
        <v>200000</v>
      </c>
      <c r="F376" s="166">
        <v>0</v>
      </c>
      <c r="G376" s="166">
        <v>0</v>
      </c>
      <c r="H376" s="166">
        <v>0</v>
      </c>
      <c r="I376" s="166">
        <v>0</v>
      </c>
      <c r="J376" s="166">
        <v>0</v>
      </c>
      <c r="K376" s="166">
        <v>0</v>
      </c>
      <c r="L376" s="166">
        <v>200000</v>
      </c>
      <c r="M376" s="166">
        <v>0</v>
      </c>
      <c r="N376" s="166">
        <v>0</v>
      </c>
      <c r="O376" s="166">
        <v>0</v>
      </c>
      <c r="P376" s="166">
        <v>0</v>
      </c>
      <c r="Q376" s="181">
        <v>0</v>
      </c>
    </row>
    <row r="377" spans="2:17" x14ac:dyDescent="0.2">
      <c r="B377" s="178">
        <v>7991</v>
      </c>
      <c r="C377" s="179"/>
      <c r="D377" s="180" t="s">
        <v>1006</v>
      </c>
      <c r="E377" s="166">
        <v>56380582.880000003</v>
      </c>
      <c r="F377" s="166">
        <v>4698381.9066666672</v>
      </c>
      <c r="G377" s="166">
        <v>4698381.9066666672</v>
      </c>
      <c r="H377" s="166">
        <v>4698381.9066666672</v>
      </c>
      <c r="I377" s="166">
        <v>4698381.9066666672</v>
      </c>
      <c r="J377" s="166">
        <v>4698381.9066666672</v>
      </c>
      <c r="K377" s="166">
        <v>4698381.9066666672</v>
      </c>
      <c r="L377" s="166">
        <v>4698381.9066666672</v>
      </c>
      <c r="M377" s="166">
        <v>4698381.9066666672</v>
      </c>
      <c r="N377" s="166">
        <v>4698381.9066666672</v>
      </c>
      <c r="O377" s="166">
        <v>4698381.9066666672</v>
      </c>
      <c r="P377" s="166">
        <v>4698381.9066666672</v>
      </c>
      <c r="Q377" s="181">
        <v>4698381.9066666672</v>
      </c>
    </row>
    <row r="378" spans="2:17" x14ac:dyDescent="0.2">
      <c r="B378" s="178">
        <v>7993</v>
      </c>
      <c r="C378" s="179"/>
      <c r="D378" s="180" t="s">
        <v>1007</v>
      </c>
      <c r="E378" s="166">
        <v>0</v>
      </c>
      <c r="F378" s="166">
        <v>0</v>
      </c>
      <c r="G378" s="166">
        <v>0</v>
      </c>
      <c r="H378" s="166">
        <v>0</v>
      </c>
      <c r="I378" s="166">
        <v>0</v>
      </c>
      <c r="J378" s="166">
        <v>0</v>
      </c>
      <c r="K378" s="166">
        <v>0</v>
      </c>
      <c r="L378" s="166">
        <v>0</v>
      </c>
      <c r="M378" s="166">
        <v>0</v>
      </c>
      <c r="N378" s="166">
        <v>0</v>
      </c>
      <c r="O378" s="166">
        <v>0</v>
      </c>
      <c r="P378" s="166">
        <v>0</v>
      </c>
      <c r="Q378" s="181">
        <v>0</v>
      </c>
    </row>
    <row r="379" spans="2:17" x14ac:dyDescent="0.2">
      <c r="B379" s="178"/>
      <c r="C379" s="179"/>
      <c r="D379" s="180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81"/>
    </row>
    <row r="380" spans="2:17" x14ac:dyDescent="0.2">
      <c r="B380" s="339">
        <v>8000</v>
      </c>
      <c r="C380" s="340" t="s">
        <v>8</v>
      </c>
      <c r="D380" s="341"/>
      <c r="E380" s="342">
        <v>4061512.6</v>
      </c>
      <c r="F380" s="342">
        <v>0</v>
      </c>
      <c r="G380" s="342">
        <v>10000</v>
      </c>
      <c r="H380" s="342">
        <v>4051512.6</v>
      </c>
      <c r="I380" s="342">
        <v>0</v>
      </c>
      <c r="J380" s="342">
        <v>0</v>
      </c>
      <c r="K380" s="342">
        <v>0</v>
      </c>
      <c r="L380" s="342">
        <v>0</v>
      </c>
      <c r="M380" s="342">
        <v>0</v>
      </c>
      <c r="N380" s="342">
        <v>0</v>
      </c>
      <c r="O380" s="342">
        <v>0</v>
      </c>
      <c r="P380" s="342">
        <v>0</v>
      </c>
      <c r="Q380" s="343">
        <v>0</v>
      </c>
    </row>
    <row r="381" spans="2:17" x14ac:dyDescent="0.2">
      <c r="B381" s="174">
        <v>8500</v>
      </c>
      <c r="C381" s="164"/>
      <c r="D381" s="165" t="s">
        <v>655</v>
      </c>
      <c r="E381" s="169">
        <v>4061512.6</v>
      </c>
      <c r="F381" s="169">
        <v>0</v>
      </c>
      <c r="G381" s="169">
        <v>10000</v>
      </c>
      <c r="H381" s="169">
        <v>4051512.6</v>
      </c>
      <c r="I381" s="169">
        <v>0</v>
      </c>
      <c r="J381" s="169">
        <v>0</v>
      </c>
      <c r="K381" s="169">
        <v>0</v>
      </c>
      <c r="L381" s="169">
        <v>0</v>
      </c>
      <c r="M381" s="169">
        <v>0</v>
      </c>
      <c r="N381" s="169">
        <v>0</v>
      </c>
      <c r="O381" s="169">
        <v>0</v>
      </c>
      <c r="P381" s="169">
        <v>0</v>
      </c>
      <c r="Q381" s="183">
        <v>0</v>
      </c>
    </row>
    <row r="382" spans="2:17" x14ac:dyDescent="0.2">
      <c r="B382" s="178">
        <v>8511</v>
      </c>
      <c r="C382" s="179"/>
      <c r="D382" s="180" t="s">
        <v>1008</v>
      </c>
      <c r="E382" s="166">
        <v>4051512.6</v>
      </c>
      <c r="F382" s="166">
        <v>0</v>
      </c>
      <c r="G382" s="166">
        <v>0</v>
      </c>
      <c r="H382" s="166">
        <v>4051512.6</v>
      </c>
      <c r="I382" s="166">
        <v>0</v>
      </c>
      <c r="J382" s="166">
        <v>0</v>
      </c>
      <c r="K382" s="166">
        <v>0</v>
      </c>
      <c r="L382" s="166">
        <v>0</v>
      </c>
      <c r="M382" s="166">
        <v>0</v>
      </c>
      <c r="N382" s="166">
        <v>0</v>
      </c>
      <c r="O382" s="166">
        <v>0</v>
      </c>
      <c r="P382" s="166">
        <v>0</v>
      </c>
      <c r="Q382" s="181">
        <v>0</v>
      </c>
    </row>
    <row r="383" spans="2:17" x14ac:dyDescent="0.2">
      <c r="B383" s="178">
        <v>8531</v>
      </c>
      <c r="C383" s="179"/>
      <c r="D383" s="180" t="s">
        <v>1009</v>
      </c>
      <c r="E383" s="166">
        <v>10000</v>
      </c>
      <c r="F383" s="166">
        <v>0</v>
      </c>
      <c r="G383" s="166">
        <v>10000</v>
      </c>
      <c r="H383" s="166">
        <v>0</v>
      </c>
      <c r="I383" s="166">
        <v>0</v>
      </c>
      <c r="J383" s="166">
        <v>0</v>
      </c>
      <c r="K383" s="166">
        <v>0</v>
      </c>
      <c r="L383" s="166">
        <v>0</v>
      </c>
      <c r="M383" s="166">
        <v>0</v>
      </c>
      <c r="N383" s="166">
        <v>0</v>
      </c>
      <c r="O383" s="166">
        <v>0</v>
      </c>
      <c r="P383" s="166">
        <v>0</v>
      </c>
      <c r="Q383" s="181">
        <v>0</v>
      </c>
    </row>
    <row r="384" spans="2:17" x14ac:dyDescent="0.2">
      <c r="B384" s="178"/>
      <c r="C384" s="179"/>
      <c r="D384" s="185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75"/>
    </row>
    <row r="385" spans="2:17" x14ac:dyDescent="0.2">
      <c r="B385" s="339">
        <v>9000</v>
      </c>
      <c r="C385" s="340" t="s">
        <v>90</v>
      </c>
      <c r="D385" s="341"/>
      <c r="E385" s="342">
        <v>1365572.3054049984</v>
      </c>
      <c r="F385" s="342">
        <v>113797.69211708321</v>
      </c>
      <c r="G385" s="342">
        <v>113797.69211708321</v>
      </c>
      <c r="H385" s="342">
        <v>113797.69211708321</v>
      </c>
      <c r="I385" s="342">
        <v>113797.69211708321</v>
      </c>
      <c r="J385" s="342">
        <v>113797.69211708321</v>
      </c>
      <c r="K385" s="342">
        <v>113797.69211708321</v>
      </c>
      <c r="L385" s="342">
        <v>113797.69211708321</v>
      </c>
      <c r="M385" s="342">
        <v>113797.69211708321</v>
      </c>
      <c r="N385" s="342">
        <v>113797.69211708321</v>
      </c>
      <c r="O385" s="342">
        <v>113797.69211708321</v>
      </c>
      <c r="P385" s="342">
        <v>113797.69211708321</v>
      </c>
      <c r="Q385" s="343">
        <v>113797.69211708321</v>
      </c>
    </row>
    <row r="386" spans="2:17" x14ac:dyDescent="0.2">
      <c r="B386" s="174">
        <v>9100</v>
      </c>
      <c r="C386" s="164"/>
      <c r="D386" s="165" t="s">
        <v>1010</v>
      </c>
      <c r="E386" s="169">
        <v>734856</v>
      </c>
      <c r="F386" s="169">
        <v>61238</v>
      </c>
      <c r="G386" s="169">
        <v>61238</v>
      </c>
      <c r="H386" s="169">
        <v>61238</v>
      </c>
      <c r="I386" s="169">
        <v>61238</v>
      </c>
      <c r="J386" s="169">
        <v>61238</v>
      </c>
      <c r="K386" s="169">
        <v>61238</v>
      </c>
      <c r="L386" s="169">
        <v>61238</v>
      </c>
      <c r="M386" s="169">
        <v>61238</v>
      </c>
      <c r="N386" s="169">
        <v>61238</v>
      </c>
      <c r="O386" s="169">
        <v>61238</v>
      </c>
      <c r="P386" s="169">
        <v>61238</v>
      </c>
      <c r="Q386" s="183">
        <v>61238</v>
      </c>
    </row>
    <row r="387" spans="2:17" x14ac:dyDescent="0.2">
      <c r="B387" s="178">
        <v>9111</v>
      </c>
      <c r="C387" s="179"/>
      <c r="D387" s="180" t="s">
        <v>1011</v>
      </c>
      <c r="E387" s="166">
        <v>734856</v>
      </c>
      <c r="F387" s="166">
        <v>61238</v>
      </c>
      <c r="G387" s="166">
        <v>61238</v>
      </c>
      <c r="H387" s="166">
        <v>61238</v>
      </c>
      <c r="I387" s="166">
        <v>61238</v>
      </c>
      <c r="J387" s="166">
        <v>61238</v>
      </c>
      <c r="K387" s="166">
        <v>61238</v>
      </c>
      <c r="L387" s="166">
        <v>61238</v>
      </c>
      <c r="M387" s="166">
        <v>61238</v>
      </c>
      <c r="N387" s="166">
        <v>61238</v>
      </c>
      <c r="O387" s="166">
        <v>61238</v>
      </c>
      <c r="P387" s="166">
        <v>61238</v>
      </c>
      <c r="Q387" s="181">
        <v>61238</v>
      </c>
    </row>
    <row r="388" spans="2:17" x14ac:dyDescent="0.2">
      <c r="B388" s="178">
        <v>9112</v>
      </c>
      <c r="C388" s="179"/>
      <c r="D388" s="180" t="s">
        <v>1012</v>
      </c>
      <c r="E388" s="166">
        <v>0</v>
      </c>
      <c r="F388" s="166">
        <v>0</v>
      </c>
      <c r="G388" s="166">
        <v>0</v>
      </c>
      <c r="H388" s="166">
        <v>0</v>
      </c>
      <c r="I388" s="166">
        <v>0</v>
      </c>
      <c r="J388" s="166">
        <v>0</v>
      </c>
      <c r="K388" s="166">
        <v>0</v>
      </c>
      <c r="L388" s="166">
        <v>0</v>
      </c>
      <c r="M388" s="166">
        <v>0</v>
      </c>
      <c r="N388" s="166">
        <v>0</v>
      </c>
      <c r="O388" s="166">
        <v>0</v>
      </c>
      <c r="P388" s="166">
        <v>0</v>
      </c>
      <c r="Q388" s="181">
        <v>0</v>
      </c>
    </row>
    <row r="389" spans="2:17" x14ac:dyDescent="0.2">
      <c r="B389" s="174">
        <v>9200</v>
      </c>
      <c r="C389" s="164"/>
      <c r="D389" s="165" t="s">
        <v>1013</v>
      </c>
      <c r="E389" s="169">
        <v>630716.30540499836</v>
      </c>
      <c r="F389" s="169">
        <v>52559.692117083199</v>
      </c>
      <c r="G389" s="169">
        <v>52559.692117083199</v>
      </c>
      <c r="H389" s="169">
        <v>52559.692117083199</v>
      </c>
      <c r="I389" s="169">
        <v>52559.692117083199</v>
      </c>
      <c r="J389" s="169">
        <v>52559.692117083199</v>
      </c>
      <c r="K389" s="169">
        <v>52559.692117083199</v>
      </c>
      <c r="L389" s="169">
        <v>52559.692117083199</v>
      </c>
      <c r="M389" s="169">
        <v>52559.692117083199</v>
      </c>
      <c r="N389" s="169">
        <v>52559.692117083199</v>
      </c>
      <c r="O389" s="169">
        <v>52559.692117083199</v>
      </c>
      <c r="P389" s="169">
        <v>52559.692117083199</v>
      </c>
      <c r="Q389" s="183">
        <v>52559.692117083199</v>
      </c>
    </row>
    <row r="390" spans="2:17" x14ac:dyDescent="0.2">
      <c r="B390" s="178">
        <v>9211</v>
      </c>
      <c r="C390" s="179"/>
      <c r="D390" s="180" t="s">
        <v>1014</v>
      </c>
      <c r="E390" s="166">
        <v>630716.30540499836</v>
      </c>
      <c r="F390" s="166">
        <v>52559.692117083199</v>
      </c>
      <c r="G390" s="166">
        <v>52559.692117083199</v>
      </c>
      <c r="H390" s="166">
        <v>52559.692117083199</v>
      </c>
      <c r="I390" s="166">
        <v>52559.692117083199</v>
      </c>
      <c r="J390" s="166">
        <v>52559.692117083199</v>
      </c>
      <c r="K390" s="166">
        <v>52559.692117083199</v>
      </c>
      <c r="L390" s="166">
        <v>52559.692117083199</v>
      </c>
      <c r="M390" s="166">
        <v>52559.692117083199</v>
      </c>
      <c r="N390" s="166">
        <v>52559.692117083199</v>
      </c>
      <c r="O390" s="166">
        <v>52559.692117083199</v>
      </c>
      <c r="P390" s="166">
        <v>52559.692117083199</v>
      </c>
      <c r="Q390" s="181">
        <v>52559.692117083199</v>
      </c>
    </row>
    <row r="391" spans="2:17" ht="12.75" thickBot="1" x14ac:dyDescent="0.25">
      <c r="B391" s="190">
        <v>9212</v>
      </c>
      <c r="C391" s="191"/>
      <c r="D391" s="192" t="s">
        <v>1015</v>
      </c>
      <c r="E391" s="199">
        <v>0</v>
      </c>
      <c r="F391" s="199">
        <v>0</v>
      </c>
      <c r="G391" s="199">
        <v>0</v>
      </c>
      <c r="H391" s="199">
        <v>0</v>
      </c>
      <c r="I391" s="199">
        <v>0</v>
      </c>
      <c r="J391" s="199">
        <v>0</v>
      </c>
      <c r="K391" s="199">
        <v>0</v>
      </c>
      <c r="L391" s="199">
        <v>0</v>
      </c>
      <c r="M391" s="199">
        <v>0</v>
      </c>
      <c r="N391" s="199">
        <v>0</v>
      </c>
      <c r="O391" s="199">
        <v>0</v>
      </c>
      <c r="P391" s="199">
        <v>0</v>
      </c>
      <c r="Q391" s="200">
        <v>0</v>
      </c>
    </row>
    <row r="392" spans="2:17" ht="12.75" thickTop="1" x14ac:dyDescent="0.2"/>
  </sheetData>
  <mergeCells count="2">
    <mergeCell ref="C2:O2"/>
    <mergeCell ref="C3:O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</vt:lpstr>
      <vt:lpstr>AD</vt:lpstr>
      <vt:lpstr>19</vt:lpstr>
      <vt:lpstr>20.1</vt:lpstr>
      <vt:lpstr>20.2</vt:lpstr>
      <vt:lpstr>20.3</vt:lpstr>
      <vt:lpstr>21</vt:lpstr>
      <vt:lpstr>22</vt:lpstr>
      <vt:lpstr>23</vt:lpstr>
      <vt:lpstr>'19'!Área_de_impresión</vt:lpstr>
      <vt:lpstr>'20.2'!Títulos_a_imprimir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2017-03-14T20:55:07Z</cp:lastPrinted>
  <dcterms:created xsi:type="dcterms:W3CDTF">2015-12-02T20:49:23Z</dcterms:created>
  <dcterms:modified xsi:type="dcterms:W3CDTF">2017-03-14T20:57:52Z</dcterms:modified>
</cp:coreProperties>
</file>